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8520" tabRatio="958" firstSheet="10" activeTab="11"/>
  </bookViews>
  <sheets>
    <sheet name="Abs MUC" sheetId="146" state="hidden" r:id="rId1"/>
    <sheet name="Abs Clvrt" sheetId="147" state="hidden" r:id="rId2"/>
    <sheet name="Abs Road" sheetId="148" state="hidden" r:id="rId3"/>
    <sheet name="Abs Park" sheetId="149" state="hidden" r:id="rId4"/>
    <sheet name="Abs Drain" sheetId="150" state="hidden" r:id="rId5"/>
    <sheet name="Abs HORTI." sheetId="151" state="hidden" r:id="rId6"/>
    <sheet name="Abs Bore" sheetId="152" state="hidden" r:id="rId7"/>
    <sheet name="Abs CW" sheetId="153" state="hidden" r:id="rId8"/>
    <sheet name="Culvert" sheetId="142" state="hidden" r:id="rId9"/>
    <sheet name="Park" sheetId="131" state="hidden" r:id="rId10"/>
    <sheet name="MRF" sheetId="162" r:id="rId11"/>
    <sheet name="TRUSS DETAILS " sheetId="163" r:id="rId12"/>
  </sheets>
  <externalReferences>
    <externalReference r:id="rId13"/>
    <externalReference r:id="rId14"/>
  </externalReferences>
  <definedNames>
    <definedName name="___DIA1" localSheetId="6">#REF!</definedName>
    <definedName name="___DIA1" localSheetId="1">#REF!</definedName>
    <definedName name="___DIA1" localSheetId="7">#REF!</definedName>
    <definedName name="___DIA1" localSheetId="4">#REF!</definedName>
    <definedName name="___DIA1" localSheetId="5">#REF!</definedName>
    <definedName name="___DIA1" localSheetId="0">#REF!</definedName>
    <definedName name="___DIA1" localSheetId="3">#REF!</definedName>
    <definedName name="___DIA1" localSheetId="2">#REF!</definedName>
    <definedName name="___DIA1">#REF!</definedName>
    <definedName name="___DIA2" localSheetId="6">#REF!</definedName>
    <definedName name="___DIA2" localSheetId="1">#REF!</definedName>
    <definedName name="___DIA2" localSheetId="7">#REF!</definedName>
    <definedName name="___DIA2" localSheetId="4">#REF!</definedName>
    <definedName name="___DIA2" localSheetId="5">#REF!</definedName>
    <definedName name="___DIA2" localSheetId="0">#REF!</definedName>
    <definedName name="___DIA2" localSheetId="3">#REF!</definedName>
    <definedName name="___DIA2" localSheetId="2">#REF!</definedName>
    <definedName name="___DIA2">#REF!</definedName>
    <definedName name="__DIA1" localSheetId="6">#REF!</definedName>
    <definedName name="__DIA1" localSheetId="1">#REF!</definedName>
    <definedName name="__DIA1" localSheetId="7">#REF!</definedName>
    <definedName name="__DIA1" localSheetId="4">#REF!</definedName>
    <definedName name="__DIA1" localSheetId="5">#REF!</definedName>
    <definedName name="__DIA1" localSheetId="0">#REF!</definedName>
    <definedName name="__DIA1" localSheetId="3">#REF!</definedName>
    <definedName name="__DIA1" localSheetId="2">#REF!</definedName>
    <definedName name="__DIA1">#REF!</definedName>
    <definedName name="__DIA2" localSheetId="6">#REF!</definedName>
    <definedName name="__DIA2" localSheetId="1">#REF!</definedName>
    <definedName name="__DIA2" localSheetId="7">#REF!</definedName>
    <definedName name="__DIA2" localSheetId="4">#REF!</definedName>
    <definedName name="__DIA2" localSheetId="5">#REF!</definedName>
    <definedName name="__DIA2" localSheetId="0">#REF!</definedName>
    <definedName name="__DIA2" localSheetId="3">#REF!</definedName>
    <definedName name="__DIA2" localSheetId="2">#REF!</definedName>
    <definedName name="__DIA2">#REF!</definedName>
    <definedName name="_DIA1" localSheetId="6">#REF!</definedName>
    <definedName name="_DIA1" localSheetId="1">#REF!</definedName>
    <definedName name="_DIA1" localSheetId="7">#REF!</definedName>
    <definedName name="_DIA1" localSheetId="4">#REF!</definedName>
    <definedName name="_DIA1" localSheetId="5">#REF!</definedName>
    <definedName name="_DIA1" localSheetId="0">#REF!</definedName>
    <definedName name="_DIA1" localSheetId="3">#REF!</definedName>
    <definedName name="_DIA1" localSheetId="2">#REF!</definedName>
    <definedName name="_DIA1">#REF!</definedName>
    <definedName name="_DIA2" localSheetId="6">#REF!</definedName>
    <definedName name="_DIA2" localSheetId="1">#REF!</definedName>
    <definedName name="_DIA2" localSheetId="7">#REF!</definedName>
    <definedName name="_DIA2" localSheetId="4">#REF!</definedName>
    <definedName name="_DIA2" localSheetId="5">#REF!</definedName>
    <definedName name="_DIA2" localSheetId="0">#REF!</definedName>
    <definedName name="_DIA2" localSheetId="3">#REF!</definedName>
    <definedName name="_DIA2" localSheetId="2">#REF!</definedName>
    <definedName name="_DIA2">#REF!</definedName>
    <definedName name="_xlnm._FilterDatabase" localSheetId="4" hidden="1">'Abs Drain'!$G$1:$G$22</definedName>
    <definedName name="_xlnm._FilterDatabase" localSheetId="0" hidden="1">'Abs MUC'!$C$1:$C$80</definedName>
    <definedName name="capacity1">'[1]CABLE DATA'!$F$33:$L$48</definedName>
    <definedName name="capacity2">'[2]CABLE DATA'!$F$57:$L$74</definedName>
    <definedName name="DIAMETER" localSheetId="6">#REF!</definedName>
    <definedName name="DIAMETER" localSheetId="1">#REF!</definedName>
    <definedName name="DIAMETER" localSheetId="7">#REF!</definedName>
    <definedName name="DIAMETER" localSheetId="4">#REF!</definedName>
    <definedName name="DIAMETER" localSheetId="5">#REF!</definedName>
    <definedName name="DIAMETER" localSheetId="0">#REF!</definedName>
    <definedName name="DIAMETER" localSheetId="3">#REF!</definedName>
    <definedName name="DIAMETER" localSheetId="2">#REF!</definedName>
    <definedName name="DIAMETER">#REF!</definedName>
    <definedName name="Excel_BuiltIn__FilterDatabase_2" localSheetId="6">#REF!</definedName>
    <definedName name="Excel_BuiltIn__FilterDatabase_2" localSheetId="1">#REF!</definedName>
    <definedName name="Excel_BuiltIn__FilterDatabase_2" localSheetId="7">#REF!</definedName>
    <definedName name="Excel_BuiltIn__FilterDatabase_2" localSheetId="4">#REF!</definedName>
    <definedName name="Excel_BuiltIn__FilterDatabase_2" localSheetId="5">#REF!</definedName>
    <definedName name="Excel_BuiltIn__FilterDatabase_2" localSheetId="0">#REF!</definedName>
    <definedName name="Excel_BuiltIn__FilterDatabase_2" localSheetId="3">#REF!</definedName>
    <definedName name="Excel_BuiltIn__FilterDatabase_2" localSheetId="2">#REF!</definedName>
    <definedName name="Excel_BuiltIn__FilterDatabase_2" localSheetId="9">#REF!</definedName>
    <definedName name="Excel_BuiltIn__FilterDatabase_2">#REF!</definedName>
    <definedName name="Excel_BuiltIn_Print_Area_1" localSheetId="6">#REF!</definedName>
    <definedName name="Excel_BuiltIn_Print_Area_1" localSheetId="1">#REF!</definedName>
    <definedName name="Excel_BuiltIn_Print_Area_1" localSheetId="7">#REF!</definedName>
    <definedName name="Excel_BuiltIn_Print_Area_1" localSheetId="4">#REF!</definedName>
    <definedName name="Excel_BuiltIn_Print_Area_1" localSheetId="5">#REF!</definedName>
    <definedName name="Excel_BuiltIn_Print_Area_1" localSheetId="0">#REF!</definedName>
    <definedName name="Excel_BuiltIn_Print_Area_1" localSheetId="3">#REF!</definedName>
    <definedName name="Excel_BuiltIn_Print_Area_1" localSheetId="2">#REF!</definedName>
    <definedName name="Excel_BuiltIn_Print_Area_1">#REF!</definedName>
    <definedName name="Excel_BuiltIn_Print_Area_2" localSheetId="6">#REF!</definedName>
    <definedName name="Excel_BuiltIn_Print_Area_2" localSheetId="1">#REF!</definedName>
    <definedName name="Excel_BuiltIn_Print_Area_2" localSheetId="7">#REF!</definedName>
    <definedName name="Excel_BuiltIn_Print_Area_2" localSheetId="4">#REF!</definedName>
    <definedName name="Excel_BuiltIn_Print_Area_2" localSheetId="5">#REF!</definedName>
    <definedName name="Excel_BuiltIn_Print_Area_2" localSheetId="0">#REF!</definedName>
    <definedName name="Excel_BuiltIn_Print_Area_2" localSheetId="3">#REF!</definedName>
    <definedName name="Excel_BuiltIn_Print_Area_2" localSheetId="2">#REF!</definedName>
    <definedName name="Excel_BuiltIn_Print_Area_2" localSheetId="9">#REF!</definedName>
    <definedName name="Excel_BuiltIn_Print_Area_2">#REF!</definedName>
    <definedName name="Excel_BuiltIn_Print_Area_2_1" localSheetId="6">#REF!</definedName>
    <definedName name="Excel_BuiltIn_Print_Area_2_1" localSheetId="1">#REF!</definedName>
    <definedName name="Excel_BuiltIn_Print_Area_2_1" localSheetId="7">#REF!</definedName>
    <definedName name="Excel_BuiltIn_Print_Area_2_1" localSheetId="4">#REF!</definedName>
    <definedName name="Excel_BuiltIn_Print_Area_2_1" localSheetId="5">#REF!</definedName>
    <definedName name="Excel_BuiltIn_Print_Area_2_1" localSheetId="0">#REF!</definedName>
    <definedName name="Excel_BuiltIn_Print_Area_2_1" localSheetId="3">#REF!</definedName>
    <definedName name="Excel_BuiltIn_Print_Area_2_1" localSheetId="2">#REF!</definedName>
    <definedName name="Excel_BuiltIn_Print_Area_2_1" localSheetId="9">#REF!</definedName>
    <definedName name="Excel_BuiltIn_Print_Area_2_1">#REF!</definedName>
    <definedName name="Excel_BuiltIn_Print_Area_2_1_1" localSheetId="6">#REF!</definedName>
    <definedName name="Excel_BuiltIn_Print_Area_2_1_1" localSheetId="1">#REF!</definedName>
    <definedName name="Excel_BuiltIn_Print_Area_2_1_1" localSheetId="7">#REF!</definedName>
    <definedName name="Excel_BuiltIn_Print_Area_2_1_1" localSheetId="4">#REF!</definedName>
    <definedName name="Excel_BuiltIn_Print_Area_2_1_1" localSheetId="5">#REF!</definedName>
    <definedName name="Excel_BuiltIn_Print_Area_2_1_1" localSheetId="0">#REF!</definedName>
    <definedName name="Excel_BuiltIn_Print_Area_2_1_1" localSheetId="3">#REF!</definedName>
    <definedName name="Excel_BuiltIn_Print_Area_2_1_1" localSheetId="2">#REF!</definedName>
    <definedName name="Excel_BuiltIn_Print_Area_2_1_1" localSheetId="9">#REF!</definedName>
    <definedName name="Excel_BuiltIn_Print_Area_2_1_1">#REF!</definedName>
    <definedName name="Excel_BuiltIn_Print_Area_2_1_1_1" localSheetId="6">#REF!</definedName>
    <definedName name="Excel_BuiltIn_Print_Area_2_1_1_1" localSheetId="1">#REF!</definedName>
    <definedName name="Excel_BuiltIn_Print_Area_2_1_1_1" localSheetId="7">#REF!</definedName>
    <definedName name="Excel_BuiltIn_Print_Area_2_1_1_1" localSheetId="4">#REF!</definedName>
    <definedName name="Excel_BuiltIn_Print_Area_2_1_1_1" localSheetId="5">#REF!</definedName>
    <definedName name="Excel_BuiltIn_Print_Area_2_1_1_1" localSheetId="0">#REF!</definedName>
    <definedName name="Excel_BuiltIn_Print_Area_2_1_1_1" localSheetId="3">#REF!</definedName>
    <definedName name="Excel_BuiltIn_Print_Area_2_1_1_1" localSheetId="2">#REF!</definedName>
    <definedName name="Excel_BuiltIn_Print_Area_2_1_1_1" localSheetId="9">#REF!</definedName>
    <definedName name="Excel_BuiltIn_Print_Area_2_1_1_1">#REF!</definedName>
    <definedName name="Excel_BuiltIn_Print_Area_3_1" localSheetId="6">(#REF!,#REF!)</definedName>
    <definedName name="Excel_BuiltIn_Print_Area_3_1" localSheetId="1">(#REF!,#REF!)</definedName>
    <definedName name="Excel_BuiltIn_Print_Area_3_1" localSheetId="7">(#REF!,#REF!)</definedName>
    <definedName name="Excel_BuiltIn_Print_Area_3_1" localSheetId="4">(#REF!,#REF!)</definedName>
    <definedName name="Excel_BuiltIn_Print_Area_3_1" localSheetId="5">(#REF!,#REF!)</definedName>
    <definedName name="Excel_BuiltIn_Print_Area_3_1" localSheetId="0">(#REF!,#REF!)</definedName>
    <definedName name="Excel_BuiltIn_Print_Area_3_1" localSheetId="3">(#REF!,#REF!)</definedName>
    <definedName name="Excel_BuiltIn_Print_Area_3_1" localSheetId="2">(#REF!,#REF!)</definedName>
    <definedName name="Excel_BuiltIn_Print_Area_3_1" localSheetId="9">(#REF!,#REF!)</definedName>
    <definedName name="Excel_BuiltIn_Print_Area_3_1">(#REF!,#REF!)</definedName>
    <definedName name="Excel_BuiltIn_Print_Titles_1" localSheetId="6">#REF!</definedName>
    <definedName name="Excel_BuiltIn_Print_Titles_1" localSheetId="1">#REF!</definedName>
    <definedName name="Excel_BuiltIn_Print_Titles_1" localSheetId="7">#REF!</definedName>
    <definedName name="Excel_BuiltIn_Print_Titles_1" localSheetId="4">#REF!</definedName>
    <definedName name="Excel_BuiltIn_Print_Titles_1" localSheetId="5">#REF!</definedName>
    <definedName name="Excel_BuiltIn_Print_Titles_1" localSheetId="0">#REF!</definedName>
    <definedName name="Excel_BuiltIn_Print_Titles_1" localSheetId="3">#REF!</definedName>
    <definedName name="Excel_BuiltIn_Print_Titles_1" localSheetId="2">#REF!</definedName>
    <definedName name="Excel_BuiltIn_Print_Titles_1" localSheetId="9">#REF!</definedName>
    <definedName name="Excel_BuiltIn_Print_Titles_1">#REF!</definedName>
    <definedName name="Excel_BuiltIn_Print_Titles_2_1" localSheetId="6">#REF!</definedName>
    <definedName name="Excel_BuiltIn_Print_Titles_2_1" localSheetId="1">#REF!</definedName>
    <definedName name="Excel_BuiltIn_Print_Titles_2_1" localSheetId="7">#REF!</definedName>
    <definedName name="Excel_BuiltIn_Print_Titles_2_1" localSheetId="4">#REF!</definedName>
    <definedName name="Excel_BuiltIn_Print_Titles_2_1" localSheetId="5">#REF!</definedName>
    <definedName name="Excel_BuiltIn_Print_Titles_2_1" localSheetId="0">#REF!</definedName>
    <definedName name="Excel_BuiltIn_Print_Titles_2_1" localSheetId="3">#REF!</definedName>
    <definedName name="Excel_BuiltIn_Print_Titles_2_1" localSheetId="2">#REF!</definedName>
    <definedName name="Excel_BuiltIn_Print_Titles_2_1" localSheetId="9">#REF!</definedName>
    <definedName name="Excel_BuiltIn_Print_Titles_2_1">#REF!</definedName>
    <definedName name="Excel_BuiltIn_Print_Titles_2_1_1" localSheetId="6">#REF!</definedName>
    <definedName name="Excel_BuiltIn_Print_Titles_2_1_1" localSheetId="1">#REF!</definedName>
    <definedName name="Excel_BuiltIn_Print_Titles_2_1_1" localSheetId="7">#REF!</definedName>
    <definedName name="Excel_BuiltIn_Print_Titles_2_1_1" localSheetId="4">#REF!</definedName>
    <definedName name="Excel_BuiltIn_Print_Titles_2_1_1" localSheetId="5">#REF!</definedName>
    <definedName name="Excel_BuiltIn_Print_Titles_2_1_1" localSheetId="0">#REF!</definedName>
    <definedName name="Excel_BuiltIn_Print_Titles_2_1_1" localSheetId="3">#REF!</definedName>
    <definedName name="Excel_BuiltIn_Print_Titles_2_1_1" localSheetId="2">#REF!</definedName>
    <definedName name="Excel_BuiltIn_Print_Titles_2_1_1" localSheetId="9">#REF!</definedName>
    <definedName name="Excel_BuiltIn_Print_Titles_2_1_1">#REF!</definedName>
    <definedName name="Excel_BuiltIn_Print_Titles_2_1_1_1" localSheetId="6">#REF!</definedName>
    <definedName name="Excel_BuiltIn_Print_Titles_2_1_1_1" localSheetId="1">#REF!</definedName>
    <definedName name="Excel_BuiltIn_Print_Titles_2_1_1_1" localSheetId="7">#REF!</definedName>
    <definedName name="Excel_BuiltIn_Print_Titles_2_1_1_1" localSheetId="4">#REF!</definedName>
    <definedName name="Excel_BuiltIn_Print_Titles_2_1_1_1" localSheetId="5">#REF!</definedName>
    <definedName name="Excel_BuiltIn_Print_Titles_2_1_1_1" localSheetId="0">#REF!</definedName>
    <definedName name="Excel_BuiltIn_Print_Titles_2_1_1_1" localSheetId="3">#REF!</definedName>
    <definedName name="Excel_BuiltIn_Print_Titles_2_1_1_1" localSheetId="2">#REF!</definedName>
    <definedName name="Excel_BuiltIn_Print_Titles_2_1_1_1" localSheetId="9">#REF!</definedName>
    <definedName name="Excel_BuiltIn_Print_Titles_2_1_1_1">#REF!</definedName>
    <definedName name="GLAND" localSheetId="6">#REF!</definedName>
    <definedName name="GLAND" localSheetId="1">#REF!</definedName>
    <definedName name="GLAND" localSheetId="7">#REF!</definedName>
    <definedName name="GLAND" localSheetId="4">#REF!</definedName>
    <definedName name="GLAND" localSheetId="5">#REF!</definedName>
    <definedName name="GLAND" localSheetId="0">#REF!</definedName>
    <definedName name="GLAND" localSheetId="3">#REF!</definedName>
    <definedName name="GLAND" localSheetId="2">#REF!</definedName>
    <definedName name="GLAND">#REF!</definedName>
    <definedName name="I22\575" localSheetId="6">#REF!</definedName>
    <definedName name="I22\575" localSheetId="1">#REF!</definedName>
    <definedName name="I22\575" localSheetId="7">#REF!</definedName>
    <definedName name="I22\575" localSheetId="4">#REF!</definedName>
    <definedName name="I22\575" localSheetId="5">#REF!</definedName>
    <definedName name="I22\575" localSheetId="0">#REF!</definedName>
    <definedName name="I22\575" localSheetId="3">#REF!</definedName>
    <definedName name="I22\575" localSheetId="2">#REF!</definedName>
    <definedName name="I22\575">#REF!</definedName>
    <definedName name="_xlnm.Print_Area" localSheetId="7">'Abs CW'!$A$1:$G$82</definedName>
    <definedName name="_xlnm.Print_Area" localSheetId="4">'Abs Drain'!$A$1:$G$21</definedName>
    <definedName name="_xlnm.Print_Area" localSheetId="5">'Abs HORTI.'!$A$1:$G$49</definedName>
    <definedName name="_xlnm.Print_Area" localSheetId="0">'Abs MUC'!$A$1:$G$79</definedName>
    <definedName name="_xlnm.Print_Area" localSheetId="2">'Abs Road'!$A$1:$G$33</definedName>
    <definedName name="_xlnm.Print_Area" localSheetId="10">MRF!$A$1:$J$205</definedName>
    <definedName name="_xlnm.Print_Titles" localSheetId="6">'Abs Bore'!$2:$4</definedName>
    <definedName name="_xlnm.Print_Titles" localSheetId="7">'Abs CW'!$2:$4</definedName>
    <definedName name="_xlnm.Print_Titles" localSheetId="4">'Abs Drain'!$2:$4</definedName>
    <definedName name="_xlnm.Print_Titles" localSheetId="5">'Abs HORTI.'!$2:$4</definedName>
    <definedName name="_xlnm.Print_Titles" localSheetId="0">'Abs MUC'!$2:$4</definedName>
    <definedName name="_xlnm.Print_Titles" localSheetId="3">'Abs Park'!$2:$4</definedName>
    <definedName name="_xlnm.Print_Titles" localSheetId="2">'Abs Road'!$2:$4</definedName>
    <definedName name="_xlnm.Print_Titles" localSheetId="10">MRF!$3:$5</definedName>
    <definedName name="_xlnm.Print_Titles" localSheetId="9">Park!$2:$4</definedName>
    <definedName name="range1" localSheetId="6">#REF!</definedName>
    <definedName name="range1" localSheetId="1">#REF!</definedName>
    <definedName name="range1" localSheetId="7">#REF!</definedName>
    <definedName name="range1" localSheetId="4">#REF!</definedName>
    <definedName name="range1" localSheetId="5">#REF!</definedName>
    <definedName name="range1" localSheetId="0">#REF!</definedName>
    <definedName name="range1" localSheetId="3">#REF!</definedName>
    <definedName name="range1" localSheetId="2">#REF!</definedName>
    <definedName name="range1">#REF!</definedName>
    <definedName name="range2" localSheetId="6">#REF!</definedName>
    <definedName name="range2" localSheetId="1">#REF!</definedName>
    <definedName name="range2" localSheetId="7">#REF!</definedName>
    <definedName name="range2" localSheetId="4">#REF!</definedName>
    <definedName name="range2" localSheetId="5">#REF!</definedName>
    <definedName name="range2" localSheetId="0">#REF!</definedName>
    <definedName name="range2" localSheetId="3">#REF!</definedName>
    <definedName name="range2" localSheetId="2">#REF!</definedName>
    <definedName name="range2">#REF!</definedName>
    <definedName name="range4" localSheetId="6">#REF!</definedName>
    <definedName name="range4" localSheetId="1">#REF!</definedName>
    <definedName name="range4" localSheetId="7">#REF!</definedName>
    <definedName name="range4" localSheetId="4">#REF!</definedName>
    <definedName name="range4" localSheetId="5">#REF!</definedName>
    <definedName name="range4" localSheetId="0">#REF!</definedName>
    <definedName name="range4" localSheetId="3">#REF!</definedName>
    <definedName name="range4" localSheetId="2">#REF!</definedName>
    <definedName name="range4">#REF!</definedName>
    <definedName name="range5" localSheetId="6">#REF!</definedName>
    <definedName name="range5" localSheetId="1">#REF!</definedName>
    <definedName name="range5" localSheetId="7">#REF!</definedName>
    <definedName name="range5" localSheetId="4">#REF!</definedName>
    <definedName name="range5" localSheetId="5">#REF!</definedName>
    <definedName name="range5" localSheetId="0">#REF!</definedName>
    <definedName name="range5" localSheetId="3">#REF!</definedName>
    <definedName name="range5" localSheetId="2">#REF!</definedName>
    <definedName name="range5">#REF!</definedName>
    <definedName name="range6" localSheetId="6">#REF!</definedName>
    <definedName name="range6" localSheetId="1">#REF!</definedName>
    <definedName name="range6" localSheetId="7">#REF!</definedName>
    <definedName name="range6" localSheetId="4">#REF!</definedName>
    <definedName name="range6" localSheetId="5">#REF!</definedName>
    <definedName name="range6" localSheetId="0">#REF!</definedName>
    <definedName name="range6" localSheetId="3">#REF!</definedName>
    <definedName name="range6" localSheetId="2">#REF!</definedName>
    <definedName name="range6">#REF!</definedName>
    <definedName name="range7" localSheetId="6">#REF!</definedName>
    <definedName name="range7" localSheetId="1">#REF!</definedName>
    <definedName name="range7" localSheetId="7">#REF!</definedName>
    <definedName name="range7" localSheetId="4">#REF!</definedName>
    <definedName name="range7" localSheetId="5">#REF!</definedName>
    <definedName name="range7" localSheetId="0">#REF!</definedName>
    <definedName name="range7" localSheetId="3">#REF!</definedName>
    <definedName name="range7" localSheetId="2">#REF!</definedName>
    <definedName name="range7">#REF!</definedName>
    <definedName name="SRRRRR" localSheetId="6">'[2]CABLE DATA'!#REF!</definedName>
    <definedName name="SRRRRR" localSheetId="1">'[2]CABLE DATA'!#REF!</definedName>
    <definedName name="SRRRRR" localSheetId="7">'[2]CABLE DATA'!#REF!</definedName>
    <definedName name="SRRRRR" localSheetId="4">'[2]CABLE DATA'!#REF!</definedName>
    <definedName name="SRRRRR" localSheetId="5">'[2]CABLE DATA'!#REF!</definedName>
    <definedName name="SRRRRR" localSheetId="0">'[2]CABLE DATA'!#REF!</definedName>
    <definedName name="SRRRRR" localSheetId="3">'[2]CABLE DATA'!#REF!</definedName>
    <definedName name="SRRRRR" localSheetId="2">'[2]CABLE DATA'!#REF!</definedName>
    <definedName name="SRRRRR">'[2]CABLE DATA'!#REF!</definedName>
    <definedName name="_xlnm.Print_Area" localSheetId="11">'TRUSS DETAILS '!$A$1:$M$52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<sst xmlns="http://schemas.openxmlformats.org/spreadsheetml/2006/main" count="988" uniqueCount="514">
  <si>
    <t xml:space="preserve">DETAILED AND ABSTRACT ESTIMATE OF PROPOSED
 MULTY UTILITY CENTER
AT-……………………………………. (C.G.)    </t>
  </si>
  <si>
    <t xml:space="preserve"> CIVIL WORK _ MULTY UTILITY CENTER</t>
  </si>
  <si>
    <t>S. No.</t>
  </si>
  <si>
    <t>I. No.</t>
  </si>
  <si>
    <t>PARTICULAR</t>
  </si>
  <si>
    <t>QTY</t>
  </si>
  <si>
    <t>UNIT</t>
  </si>
  <si>
    <t>RATE</t>
  </si>
  <si>
    <t>AMOUNT</t>
  </si>
  <si>
    <t>Excavation for all types and sizes of foundations, trenches ,drains and not more than 1.5m. width and  10 sqm. Area, including dressing and leveling of pits.</t>
  </si>
  <si>
    <t>Hard rocks.</t>
  </si>
  <si>
    <t>cum</t>
  </si>
  <si>
    <t>Providing and laying nominal mix cement concrete with crushed stone of 40mm size aggregate using concrete mixer in foundation, plinth and at ground level excluding cost of form work.</t>
  </si>
  <si>
    <t>1:3:6 (1 cement : 3 coarse sand : 6 graded stone aggregate 40mm nominal size).</t>
  </si>
  <si>
    <t xml:space="preserve">Providing and laying nominal mix reinforced cement concrete with crushed stone aggregate using concrete mixer in all works upto plinth level excluding cost of form work.
</t>
  </si>
  <si>
    <t>1:1½:3 (1 cement : 1½ coarse sand : 3 graded stone aggregate 20mm nominal size).</t>
  </si>
  <si>
    <t>Upto 2 Floor, Providing and placing in position reinforcement for R.C.C. work including straightening, cutting, bending, binding etc. complete as per drawings including cost of binding wire in foundation and plinth all complete:</t>
  </si>
  <si>
    <t>Cold twisted Bar</t>
  </si>
  <si>
    <t>kg</t>
  </si>
  <si>
    <t>Providing and fixing form work including centring, shuttering, strutting, staging, propping bracing etc. complete and including its removal at all levels, for:</t>
  </si>
  <si>
    <t>sqm</t>
  </si>
  <si>
    <t>Filling from available excavated stuff (Excluding rock) in trenches, plinth, sides of foundation etc. in layers not exceeding 20cm in depth consolidating each deposited layer by ramming and watering with a lead upto 50 M. and lift upto 1.5 M.</t>
  </si>
  <si>
    <t>Providing and filling in plinth with sand/ Crusher dust and hard moorum under floor in depth consolidating each deposited layer by ramming and watering, including dressing etc. complete.</t>
  </si>
  <si>
    <t>Providing and laying damp proof course (upto 50mm thick) with plain cement concrete 1:2:4 (1 cement : 2 coarse sand : 4 graded crushed stone aggregate 20mm nominal size) including form work.</t>
  </si>
  <si>
    <t>Well burnt Modular Brick  (open bhatta) clay bricks in foundation and plinth in:</t>
  </si>
  <si>
    <t>Extra for brick work</t>
  </si>
  <si>
    <t>Cement Mortar 1:6 (1 cement : 6 coarse sand)</t>
  </si>
  <si>
    <t>ammend
9.63</t>
  </si>
  <si>
    <t>Providing and fixing clear float toughened glass door or partition in required thickness frameless in appropriated size inclusive of edge molding polish and making required size slot or hole for patch fitting/hardware etc. The glass to be assembled together with patch fitting and hardware in proper alignment with all labour tools and tackles etc. complete. (Patch fittings and hardware to be paid for separately)</t>
  </si>
  <si>
    <t>9.63.1</t>
  </si>
  <si>
    <t>12mm thick for door/partition</t>
  </si>
  <si>
    <t>9.64</t>
  </si>
  <si>
    <t>Providing and fixing of stainless steel grade316 patch fittingand hardware of approved (hardwyn,Ozone,Godraj) make in frame less toughened glass door or partition in proper aligment with all tools tackles and labour etc.complete</t>
  </si>
  <si>
    <t>9.64.1</t>
  </si>
  <si>
    <t>Top Patch with pivot SS grade 304</t>
  </si>
  <si>
    <t>Nos.</t>
  </si>
  <si>
    <t>9.64.2</t>
  </si>
  <si>
    <t>Top/Side patch glass or L-connector patch SS grade 304</t>
  </si>
  <si>
    <t>9.64.3</t>
  </si>
  <si>
    <t>Bottom patch to be connected with floor machine</t>
  </si>
  <si>
    <t>9.64.4</t>
  </si>
  <si>
    <t>Bottom lock patch with three key SS grade 304</t>
  </si>
  <si>
    <t>9.64.5</t>
  </si>
  <si>
    <t>Corner patch fitting with pivot SS grade 304</t>
  </si>
  <si>
    <t>9.64.6</t>
  </si>
  <si>
    <t>Two way action Hydraulic floor spring machine heavy duty double cylinder type Capacity 120/150 Kg mounted on floor including required cutting on floor and proper grouting with rich cement mortar.</t>
  </si>
  <si>
    <t>9.64.7</t>
  </si>
  <si>
    <t>H type handle 32x600mm SS 304 grade</t>
  </si>
  <si>
    <t>964.8</t>
  </si>
  <si>
    <t>Floor/Wall to Glass Connector SS grade 304</t>
  </si>
  <si>
    <t>Providing and fixing aluminium work for doors, windows, ventilators and partitions made out of extruded aluminium standard sections (main section with minimum 1.5mm thickness) conforming to IS: 733, IS: 1285 mitred and jointed mechanically including aluminium cleats, neoprene weather stripping gasket beveled edge beading, screws duly fixed in wall/ floor with fixing clips or hold fasteners or bolts and nuts as required aluminium sections shall be anodized transparent or dyed to approved shade according to IS: 1868, minimum anodic coating shall be of grade AC-15. (Glazing to be paid for separately:</t>
  </si>
  <si>
    <t>9.47.1</t>
  </si>
  <si>
    <t>For fixed portion</t>
  </si>
  <si>
    <t>Kg</t>
  </si>
  <si>
    <t>9.47.2</t>
  </si>
  <si>
    <t>For shutter of doors, windows &amp; ventilators including providing and making provision for fixing of fitting wherever required including the cost of PVC/ neoprene gasket required (Fittings shall be paid for separately).</t>
  </si>
  <si>
    <t>Extra for powder coated (minimum 50 micron) aluminium sections instead of anodized.</t>
  </si>
  <si>
    <t>Providing and fixing glazing in aluminium door, window, ventilator shutters and partitions etc. with PVC/ neoprene gasket etc. complete. (Cost of aluminium snap beading shall be paid in basic item):</t>
  </si>
  <si>
    <t>9.51.2</t>
  </si>
  <si>
    <t>With float glass panes of 5 mm thickness</t>
  </si>
  <si>
    <t>25 mm thick KOTA stone  flooring over 20mm (Average) thick base of cement mortar 1:6 laid over and jointed with grey cement slurry mixed with pigment to match the shade of the slab including grinding rubbing and polishing etc. complete (Area of slab to be over 0.20 sqm )</t>
  </si>
  <si>
    <t>Providing and making 12mm thick cement plaster of mix:</t>
  </si>
  <si>
    <t>In Cement Mortar 1:6 (1 cement : 6 fine sand)</t>
  </si>
  <si>
    <t>Applying three coat of cement primer on wall surface complete.</t>
  </si>
  <si>
    <t>As Per 12mm Plaster Qty.</t>
  </si>
  <si>
    <t>Structural steel work riveted or bolted or welded in built-up sections, trusses and frames work upto a height of 5m above plinth level, including cutting, hoisting, fixing in position and applying a priming coat of red oxide zinc chromate primer.</t>
  </si>
  <si>
    <t>NS</t>
  </si>
  <si>
    <t>Provision of 50mm thick insulated sandwich panels for wall structure with 'c' channels and silicon filling in the gaps of toungue &amp; groove arrangements on the wall.</t>
  </si>
  <si>
    <t>Supplying and fixing rolling shutter of approved makes made of M.S. laths interlocked together through their entire length and jointed together at the end by end locks, mounted on specially designed pipe shaft with brackets, side guides and arrangements for inside and out side locking with push and pull arrangement complete but excluding the cost of top cover and spring.</t>
  </si>
  <si>
    <t>KARNATAKA SOR NO.-38.46.5</t>
  </si>
  <si>
    <t>Providing and fixing Self  supported,ribbed high quality high rade (D:350 MPA YST Min.) pre painted Galvalume Steel roof sheet,coated with bare galvalume coatin Az 150 GMS/SMTR 55% Al,45% ZN by hot dip process of total coated thickness as specified for different spans with a tolerance of +/- 0.02mm according to technical specification confirming to A 792 with NCCA II-1 or ECCAT4 pencil hardness HB,NCCA standard T bend test. The roof should be fastened to the gutter beam on external sloping side at internal of 51 mm center to center to a depth of 65mm with GI anchor bolts and Neoprane washer and subjecting the gutter beam to schmidt hammer test to ensure the anchorage of the anchor bolts the self supported roofing systemshould be designed to with stand the wind load as per IS 875 part-III  and earthquake load as per  IS 1893  and the design should also comply with any other technical requirment such as turbo  ventilators of  .6 mtr. Dia and sky light of size 4.26x0.6 mtr. fixed in each row @10.00mtr. c/c along the length  and hanger for electrical fixtures as per the requirment including cost of all materials and labour for erection all lead and lift,loading and unloading HOM of machinaries etc. complete as per Engineer in charge.</t>
  </si>
  <si>
    <t>Supplying and fixing turbo ventilators of rupture of FRP structure.</t>
  </si>
  <si>
    <t>Each</t>
  </si>
  <si>
    <t>Hangers: Providing and fixing gavalume 1.00mm thick clamps/hangers of size 75x140mm with saddle of 50mm dia, riveted at one side and nut and bolt at other side, to self supported roofing system by mechanical seaming to suspend light fixture/cable stay/false ceiling /duct, etc, at their location which should be planned earlier by engineer-in-charge. Clamps should be fixed during seaming of panels</t>
  </si>
  <si>
    <t>9.61</t>
  </si>
  <si>
    <t>Providing and fixing aluminium composite panels in approved panel sizes, thickness and shape on aluminium frame work on face of building. (Frame to be paid separately)</t>
  </si>
  <si>
    <t>9.61.2</t>
  </si>
  <si>
    <t>4mm thick</t>
  </si>
  <si>
    <t>Total</t>
  </si>
  <si>
    <t>To Say</t>
  </si>
  <si>
    <t xml:space="preserve">DETAILED AND ABSTRACT ESTIMATE OF PROPOSED
 MULTY UTILITY CENTER
AT-…………………………………... (C.G.)    </t>
  </si>
  <si>
    <t>900x900mm BOX CULVERT</t>
  </si>
  <si>
    <t>Construction of RCC Drain/Cover/Chamber</t>
  </si>
  <si>
    <t>(I)</t>
  </si>
  <si>
    <t xml:space="preserve"> Excavation for drain (Earth work in excavation for drain/chamber as per drawing and technical specification, including setting out, construction of shoring and bracing, removal of stumps and other deleterious matter, dressing of sides and bottom and backfilling with approved material.)</t>
  </si>
  <si>
    <t>Providing and laying cement concrete for plain concrete/ reinforced concrete ice form work, shuttering complete in as per drawings and specifications.( For Village roads)</t>
  </si>
  <si>
    <t>P.C.C. M-10</t>
  </si>
  <si>
    <t>(ii)</t>
  </si>
  <si>
    <t>Construction of RCC drain/chamber cover, placing in position, providing shuttering and concreting by using concrete mixer, compaction by vibration etc complete as per drawings and technical specifications excluding reinforcement. with RCC M-20</t>
  </si>
  <si>
    <t>(iii)</t>
  </si>
  <si>
    <t>Supplying, Fitting and Placing un-coated HYSD bar Reinforcement in drain/cover/chamber complete as per Drawing and Technical Specifications.</t>
  </si>
  <si>
    <t>Mt</t>
  </si>
  <si>
    <t xml:space="preserve">Total </t>
  </si>
  <si>
    <t>To say</t>
  </si>
  <si>
    <t>9.0 M WIDE CC ROAD</t>
  </si>
  <si>
    <t xml:space="preserve">Excavation in Soil (by Mechanical Means.) </t>
  </si>
  <si>
    <t>Excavation for roadway in soil using mechanical means including loading in tipper for carrying of cut earth to embankment site and unloading with all lifts and lead upto 1000 meters as per relevant clauses of section 300.</t>
  </si>
  <si>
    <t>Compacting Original Ground</t>
  </si>
  <si>
    <t>( ii )</t>
  </si>
  <si>
    <r>
      <rPr>
        <sz val="12"/>
        <rFont val="Times New Roman"/>
        <charset val="134"/>
      </rPr>
      <t xml:space="preserve">Compacting Original Ground supporting embankment </t>
    </r>
    <r>
      <rPr>
        <sz val="11"/>
        <rFont val="Times New Roman"/>
        <charset val="134"/>
      </rPr>
      <t>Loosening, leveling and compacting original ground to facilitate placement of first layer of embankment, scarified to a depth of 150 mm, mixed with water at O.M.C. and then compacted by rolling so as to achieve minimum dry density as given in table 300-2 for embankment construction.</t>
    </r>
  </si>
  <si>
    <r>
      <rPr>
        <sz val="12"/>
        <rFont val="Times New Roman"/>
        <charset val="134"/>
      </rPr>
      <t>Construction of sub-grade with Material</t>
    </r>
    <r>
      <rPr>
        <sz val="11"/>
        <rFont val="Times New Roman"/>
        <charset val="134"/>
      </rPr>
      <t xml:space="preserve"> </t>
    </r>
    <r>
      <rPr>
        <b/>
        <sz val="11"/>
        <rFont val="Times New Roman"/>
        <charset val="134"/>
      </rPr>
      <t>Obtained from Borrow Pits/Borrow Area</t>
    </r>
    <r>
      <rPr>
        <sz val="11"/>
        <rFont val="Times New Roman"/>
        <charset val="134"/>
      </rPr>
      <t xml:space="preserve"> (Construction of sub-grade with approved material/selected soil having C.B.R.&gt;8 (unless specified otherwise in the contract) obtained from borrow pits with all lifts and leads, transporting to site, spreading, grading to required slope and compacting to meet requirement of table 300-2)</t>
    </r>
  </si>
  <si>
    <t xml:space="preserve">Construction of granular sub-base by providing graded Material, , carriage of mixed Material to work site, spreading in uniform layers with motor grader on prepared surface watering, rolling and compacting with vibratory power roller at OMC to achieve the desired density, complete as per clause 401 </t>
  </si>
  <si>
    <t>A</t>
  </si>
  <si>
    <r>
      <rPr>
        <b/>
        <sz val="11"/>
        <rFont val="Times New Roman"/>
        <charset val="134"/>
      </rPr>
      <t xml:space="preserve">Plant mix method </t>
    </r>
    <r>
      <rPr>
        <sz val="11"/>
        <rFont val="Times New Roman"/>
        <charset val="134"/>
      </rPr>
      <t>(with Mechanically crushed stone only)</t>
    </r>
  </si>
  <si>
    <t>(a)</t>
  </si>
  <si>
    <t xml:space="preserve">For Lower Sub-base with </t>
  </si>
  <si>
    <t>(i)</t>
  </si>
  <si>
    <t>Grading-III  Material</t>
  </si>
  <si>
    <t>(b)</t>
  </si>
  <si>
    <t xml:space="preserve">For Sub-base cum drainage layer or upper sub-base with </t>
  </si>
  <si>
    <t>Grading-V  Material</t>
  </si>
  <si>
    <t>Dry Lean Cement Concrete Sub-base as per IRC:SP-49 (Construction of dry lean cement concrete Sub-base over a prepared sub-grade with coarse and fine aggregate conforming to IS: 383, the size of coarse aggregate not exceeding 26.5 mm, aggregate cement ratio not to exceed 15:1, aggregate gradation after blending to be as per table 600-1, cement content not to be less than 150 kg/cum, optimum moisture content to be determined during trial length construction, concrete strength not to be less than 10 Mpa at 7 days,mixed in a batching plant, transported to site, laid with a paver with electronic sensor, compacting with 8-10 tonnes vibratory roller,finishing and curing as per clause 601.)</t>
  </si>
  <si>
    <t>Cement Concrete Pavement (Construction of un-reinforced, dowel jointed, plain cement concrete pavement over a prepared sub-base, coarse and fine aggregate conforming to IS:383, and graded as per table 600-3, mixed as per approved mix design at site, laid, spread, vibrated,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 as per clause 602.)</t>
  </si>
  <si>
    <t>ii)</t>
  </si>
  <si>
    <t>With Cement concrete grade M-30 and minimum cement content @ 375 kg/cum.</t>
  </si>
  <si>
    <t>Providing and laying of a reinforced cement concrete pipe duct,300 mm dia., across the road ( new construction ) , extending from drain to drain in cuts and toe of slopes to toe of slopes in fills,constructing head walls at both ends, providing a minimum fill of granular material over top and sides of RCC pipes as per IRC: 98- 2011, bedded on a 0.3 m thick layer of granular material free of rock pieces , outer to outer distance of pipes at least half dia of pipe subject to minimum 450 mm in case of double and triple row ducts , joints to be made leak proof, invert level of duct to be above higher than ground level to prevent entry of water and dirt, all as per IRC:98-2011 and approved drawings.</t>
  </si>
  <si>
    <t>Single row for one utility service each pipe 30m interwal</t>
  </si>
  <si>
    <t>Mtr</t>
  </si>
  <si>
    <t>Total :-</t>
  </si>
  <si>
    <t>To Say :-</t>
  </si>
  <si>
    <t xml:space="preserve">DETAILED AND ABSTRACT ESTIMATE OF PROPOSED
 MULTY UTILITY CENTER
AT-CHATOUD,DHAMTARI DIVISION (C.G.)    </t>
  </si>
  <si>
    <t>LIGHT VEHICLE PARKING</t>
  </si>
  <si>
    <t>Excavation for roadway in soil using mechanical means including loading in tipper for carrying of cut earth to embankment site and unloading with all lifts and lead up to 1000 meters as per relevant clauses of section 300.</t>
  </si>
  <si>
    <r>
      <rPr>
        <sz val="12"/>
        <rFont val="Times New Roman"/>
        <charset val="134"/>
      </rPr>
      <t xml:space="preserve">Construction of sub-grade with Material </t>
    </r>
    <r>
      <rPr>
        <b/>
        <sz val="12"/>
        <rFont val="Times New Roman"/>
        <charset val="134"/>
      </rPr>
      <t>Obtained from Borrow Pits/Borrow Area</t>
    </r>
    <r>
      <rPr>
        <sz val="12"/>
        <rFont val="Times New Roman"/>
        <charset val="134"/>
      </rPr>
      <t xml:space="preserve"> (Construction of sub-grade with approved material/selected soil having C.B.R.&gt;8 (unless specified otherwise in the contract) obtained from borrow pits with all lifts and leads, transporting to site, spreading, grading to required slope and compacting to meet requirement of table 300-2)</t>
    </r>
  </si>
  <si>
    <t xml:space="preserve">Granular Sub-base as per Table:- 400-1 Construction of granular sub-base by providing graded Material, ,carriage of mixed Material to work site, spreading in uniform layers
with motor grader on prepared surface watering, rolling and
compacting with vibratory power roller at OMC to achieve the desired density, complete as per clause 401
</t>
  </si>
  <si>
    <t>Plant mix method (with Mechanically crushed stone only)</t>
  </si>
  <si>
    <t>For Lower Sub-base with</t>
  </si>
  <si>
    <t>Grading-III Material</t>
  </si>
  <si>
    <t>Wet Mix Macadam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as per clause 406.)</t>
  </si>
  <si>
    <t>3.1
Bldg 
SOR</t>
  </si>
  <si>
    <t>Providing and laying nominal mix cement concrete with crushed stone aggregate using concrete mixer in foundation, plinth and at ground level excluding cost of form work.</t>
  </si>
  <si>
    <t>3.1.3</t>
  </si>
  <si>
    <t>Providing &amp; laying precast interlocking concrete blocks of minimum compressive strength of 300 kg/sq.cm and approved size ,shape/ pattern over coarse sand bed of thickness up to 40 mm and joints thick filled with fine sand including leveling with surface vibrator, temping and sweeping etc. complete as per IRC-SP-63-2004.</t>
  </si>
  <si>
    <t>D)</t>
  </si>
  <si>
    <t xml:space="preserve">60mm thick Polymer coated coloured precast interlock concrete blocks  </t>
  </si>
  <si>
    <t>Sqm.</t>
  </si>
  <si>
    <t>CIVIL WORK - RCC DRAIN _450 X 600MM</t>
  </si>
  <si>
    <t>Providing and laying cement concrete for plain concrete/ reinforced concrete i/c form work, shuttering complete in as per drawings and specifications.( For Village roads)</t>
  </si>
  <si>
    <t>Construction of RCC drain/chamber cover, placing in position,providing shuttering and concreting by using concrete mixer,compaction by vibration etc complete as per drawings and technical specifications excluding reinforcement.with RCC M-20</t>
  </si>
  <si>
    <t>20.25
Bldg SOR</t>
  </si>
  <si>
    <t xml:space="preserve">Providing and constructing brick masonry road gully chamber 50x45x60 cm with well burnt modular clay bricks crushing strength not less than 35kg/cm2 in cement mortar 1:4 (1 cement : 4 coarse sand) including 500x450 mm precast R.C.C. horizontal grating with frame complete as per standard design. </t>
  </si>
  <si>
    <t xml:space="preserve">each </t>
  </si>
  <si>
    <t>HORTICULTURE</t>
  </si>
  <si>
    <t>Excavation for all types and sizes of foundations, trenches and drains or for any other purpose including disposal of excavated stuff upto 1.0 m lift and lead upto 30m (at least 50m away from the excavated area), including dressing and leveling of pits.</t>
  </si>
  <si>
    <t>Hard rocks</t>
  </si>
  <si>
    <t>Providing and laying 40mm thick nominal mix plain cement concrete with crushed stone aggregate using concrete mixer in all works upto plinth level excluding cost of form work.</t>
  </si>
  <si>
    <t>1:4:8 (1 cement : 4 coarse sand : 8 graded stone aggregate 40mm nominal size).</t>
  </si>
  <si>
    <t>Providing and making 20mm thick cement plaster of mix:</t>
  </si>
  <si>
    <t>Sqm</t>
  </si>
  <si>
    <t>12.65</t>
  </si>
  <si>
    <t>Providing &amp; laying 60mm thick precast interlocking concrete blocks of approved size (approx 305 sqcm) and shape/ pattern, over 40 mm thick average complete coarse sand bed with joints of 3mm thick filled by fine sand including leveling with surface vibrator, temping and sweeping etc. complete of minimum compressive strength of 250 kg/sq.cm</t>
  </si>
  <si>
    <t>12.65.1</t>
  </si>
  <si>
    <t>Plain/ normal coloured precast interlock concrete block</t>
  </si>
  <si>
    <t>12.65.2</t>
  </si>
  <si>
    <t>Pigment Coloured (rubber mould) precast  interlock concrete blocks</t>
  </si>
  <si>
    <t>Supplying and stacking of good earth at site including royalty, loading, unloading and carriage upto 10 km (earth measured in stacks will be reduced by 20% for payment).</t>
  </si>
  <si>
    <t>22.3</t>
  </si>
  <si>
    <t>Supplying and stacking sludge at site including royalty, loading, unloading and carriage upto 5 km (sludge measured in stacks will be reduced by  8% for payment).</t>
  </si>
  <si>
    <t>Spreading of sludge, dump manure or/and good earth in required thickness (Cost of sludge, dump manure or/ and good earth to be paid separately).</t>
  </si>
  <si>
    <t>Mixing earth and sludge or manure in proportion specified or directed.</t>
  </si>
  <si>
    <t>Mixing earth , sand &amp; Sludge</t>
  </si>
  <si>
    <t>Flooding the ground with water including making kiaries and dismantling the same.</t>
  </si>
  <si>
    <t>Providing and planting following herbs in garden including preparation of soil, base plantation, providing and spreading different fertilizers, soil and sand:</t>
  </si>
  <si>
    <t>22.25.1</t>
  </si>
  <si>
    <t>Hedges like Alife, Dorenta, Tikoma etc</t>
  </si>
  <si>
    <t>22.25.3</t>
  </si>
  <si>
    <t>Hibiscus (Flower)/ Rose</t>
  </si>
  <si>
    <t>22.25.4</t>
  </si>
  <si>
    <t>Carpet grass (well developed)</t>
  </si>
  <si>
    <t>12.7</t>
  </si>
  <si>
    <t>Providing and fixing ceramic glazed wall tiles conforming to IS : 15622 of approved make, colours, shades and size on wall and dados over 12 mm thick bed of cement Mortar 1:3 (1 cement : 3 coarse sand) and jointing with grey cement slurry @ 3.3kg per sqm including pointing in white cement mixed with matching pigment complete.</t>
  </si>
  <si>
    <t>12.7.1</t>
  </si>
  <si>
    <t>Size upto 200x300mm</t>
  </si>
  <si>
    <t xml:space="preserve">BORE WELL- 2 Nos. </t>
  </si>
  <si>
    <t>Boring/drilling bore well perfectly vertical for the specified depth suitable to receive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Engineer–in-charge upto 90 metre depth below ground level.</t>
  </si>
  <si>
    <t>21.1.1</t>
  </si>
  <si>
    <t>All types of soil</t>
  </si>
  <si>
    <t>21.1.1.3</t>
  </si>
  <si>
    <t xml:space="preserve">150 mm dia. </t>
  </si>
  <si>
    <t>metre</t>
  </si>
  <si>
    <t>21.1.2</t>
  </si>
  <si>
    <t>Rocky strata including Boulders.</t>
  </si>
  <si>
    <t>21.1.2.3</t>
  </si>
  <si>
    <t>Boring/drilling bore well perfectly vertical for the specified depth suitable to receive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Engineer–in-charge beyond 90 metre &amp; upto 150 metre depth below ground level.</t>
  </si>
  <si>
    <t>21.2.2</t>
  </si>
  <si>
    <t>21.2.2.3</t>
  </si>
  <si>
    <t>Supplying, assembling, lowering and fixing in vertical position in bore well, ISI marked G.I. casing pipe (Plain) medium class in 4 to 7 meters length one end fitted with socket as per IS: 1239 (Part-1&amp;Part-2) 1992 with Ivth revision (Up-to-date amendments), of reputed &amp; approved make, including required hire &amp; labour charges, fittings &amp; accessories, all complete, for all depths, as per direction of Engineer- in-charge.</t>
  </si>
  <si>
    <t>21.5.3</t>
  </si>
  <si>
    <t xml:space="preserve">150 mm nominal dia </t>
  </si>
  <si>
    <t>.</t>
  </si>
  <si>
    <t>Providing and fixing suitable size threaded mild steel cap or spot welded plate to the top of bore well housing/ casing pipe, removable as per requirement, all complete for bore well of:</t>
  </si>
  <si>
    <t>21.11.3</t>
  </si>
  <si>
    <t xml:space="preserve">150 mm dia </t>
  </si>
  <si>
    <t>Carrying out the resistivity survey by VES method using Schlumberger configuration for locating the proper spot for drilling of tube well within the selected habitation, including photography, interpretation of resistivity data and submission of report in the desired format along with resistivity readings, necessary graph and photographs. (only successful point is payable)</t>
  </si>
  <si>
    <t xml:space="preserve"> point</t>
  </si>
  <si>
    <t>CIVIL WORK_ COMPOUND WALL i/c GUARD ROOM &amp; ENTRANCE GATE</t>
  </si>
  <si>
    <t>1:2:4 (1 cement : 2 coarse sand : 4 graded stone aggregate 20mm nominal size).</t>
  </si>
  <si>
    <t>8.58</t>
  </si>
  <si>
    <t>Providing and fixing bright finished brass butt hinges with brass polished MS screws complete:</t>
  </si>
  <si>
    <t>8.58.1</t>
  </si>
  <si>
    <t>125x85x5.50 mm (Heavy Type)</t>
  </si>
  <si>
    <t>each</t>
  </si>
  <si>
    <t>Guard Room</t>
  </si>
  <si>
    <t>8.60</t>
  </si>
  <si>
    <t>Providing and fixing bright finished brass sliding door bolt with nuts and brass polished MS screws complete:</t>
  </si>
  <si>
    <t>8.60.1</t>
  </si>
  <si>
    <t>300x16mm</t>
  </si>
  <si>
    <t>8.61</t>
  </si>
  <si>
    <t>Providing and fixing brass door latch with brass polished MS screws complete:</t>
  </si>
  <si>
    <t>8.61.1</t>
  </si>
  <si>
    <t>300x16x5 mm</t>
  </si>
  <si>
    <t>8.62</t>
  </si>
  <si>
    <t>Providing and fixing bright finished brass tower bolts (barrel type) with brass polished MS screws complete:</t>
  </si>
  <si>
    <t>8.62.1</t>
  </si>
  <si>
    <t>250x10mm</t>
  </si>
  <si>
    <t>8.65</t>
  </si>
  <si>
    <t>Providing and fixing bright finished brass door handles with brass polished MS screws complete:</t>
  </si>
  <si>
    <t>8.65.1</t>
  </si>
  <si>
    <t>125 mm</t>
  </si>
  <si>
    <t>8.73</t>
  </si>
  <si>
    <t>Providing and fixing 150mm bright finished brass floor door stopper with rubber cushion &amp; brass polished MS screws etc complete to suit the shutter thickness.</t>
  </si>
  <si>
    <t>8.4</t>
  </si>
  <si>
    <t>Providing and fixing Dash fastener (for fixing door/ window frames) on C.C. / R.C.C./ Brick masonry surface backing including drilling necessary holes and the cost of bolt etc complete.</t>
  </si>
  <si>
    <t>8.4.3</t>
  </si>
  <si>
    <t>Dash fastener 12x100mm</t>
  </si>
  <si>
    <t>Providing and fixing M.S. grill of approved pattern made of M.S. flats or square or round bars welded to steel frame of windows etc. including applying a priming coat welded to frame with all necessary fitting complete including applying a priming of red oxide zinc chromate primer.</t>
  </si>
  <si>
    <t>9.51.1</t>
  </si>
  <si>
    <t>With float glass panes of 4 mm thickness</t>
  </si>
  <si>
    <t>Applying two coat of durocem/snowcem paints on wall surface complete.</t>
  </si>
  <si>
    <t>9.3</t>
  </si>
  <si>
    <t>Steel work in tubular (round, square or rectangular hollow tubes etc.) structure in built-up sections, trusses and frame work including cutting, hoisting, fixing in position upto a height of 5m above plinth level, consisting of columns trusses, roof and bottom purlins, base plate, holding down bolts, wind ties bracing (if required), bolts, nuts and washers for fastening etc. complete with applying a priming coat of red oxide zinc chromate primer.</t>
  </si>
  <si>
    <t>9.3.2</t>
  </si>
  <si>
    <t>Electric resistance or induction butt welded tubes Grade-300</t>
  </si>
  <si>
    <t>9.43</t>
  </si>
  <si>
    <t>Providing and fixing in position chain linked steel wire fabric made of 4 mm dia G.I. wire of required width in mesh to concrete/ wooden/ angle iron posts including securing and screwing with 2mm dia G.I. wire, G.I. staples, G.I.U-nails or steel pins etc., complete.</t>
  </si>
  <si>
    <t>9.43.1</t>
  </si>
  <si>
    <t>Aperture 50x50mm</t>
  </si>
  <si>
    <t>9.6</t>
  </si>
  <si>
    <t>Steel work welded in built up sections/ framed work including cutting, hoisting, fixing in position and applying a priming coat of red oxide zinc chromate primer.</t>
  </si>
  <si>
    <t>9.6.2</t>
  </si>
  <si>
    <t>In gratings, frames, guard bar, ladder, railings, brackets, gates and similar works.</t>
  </si>
  <si>
    <t>Painting on new work (two or more coats) to give an even shade with:</t>
  </si>
  <si>
    <t>14.22.2</t>
  </si>
  <si>
    <t>Premium synthetic enamel paint</t>
  </si>
  <si>
    <t xml:space="preserve"> </t>
  </si>
  <si>
    <t>TOTAL</t>
  </si>
  <si>
    <t>TO SAY</t>
  </si>
  <si>
    <t xml:space="preserve">DETAILED AND ABSTRACT ESTIMATE OF PROPOSED MULTY UTILITY CENTER
AT-……………………………………….. (C.G.)    </t>
  </si>
  <si>
    <t>S.
No.</t>
  </si>
  <si>
    <t xml:space="preserve">Measurement </t>
  </si>
  <si>
    <t>NO</t>
  </si>
  <si>
    <t>L</t>
  </si>
  <si>
    <t>B</t>
  </si>
  <si>
    <t>D/H</t>
  </si>
  <si>
    <t>Top &amp; Bottom</t>
  </si>
  <si>
    <t>Side Wall</t>
  </si>
  <si>
    <t>80 kg per cum</t>
  </si>
  <si>
    <t xml:space="preserve">DETAILED AND ABSTRACT ESTIMATE OF PROPOSED MULTY UTILITY CENTER
AT-…………………………………... (C.G.)    </t>
  </si>
  <si>
    <t>MEASUREMENT</t>
  </si>
  <si>
    <t>5.0m. Wide Parking</t>
  </si>
  <si>
    <t>DETAIL ESTIMATE OF THE MRF AYODHYA</t>
  </si>
  <si>
    <t>USED BY RATES OF ALL ITEM per Uttar Pradesh Schedule of Rates (SOR)</t>
  </si>
  <si>
    <t xml:space="preserve">Measurment </t>
  </si>
  <si>
    <t xml:space="preserve">SCH .NO. </t>
  </si>
  <si>
    <t>EARTH WORKS</t>
  </si>
  <si>
    <t>Carriage of material bymechanical transport includeing, loading, unloading and stacking</t>
  </si>
  <si>
    <t>1.1.2</t>
  </si>
  <si>
    <t>Up to 2km</t>
  </si>
  <si>
    <t>1.1.2.5</t>
  </si>
  <si>
    <t xml:space="preserve">Earth work in excavation by manual means in trenches for foundations, drains, pipes, cables etc. (Not exceeding 1.5 mtr in width) and for shafts, wells, cesspits and the like not exceeding 1O sqm on plan, depth upto 1.5mtr. including disposal of excavated earth upto 1 mtr from cutting edge, disposed earth is to be levelled and neatly dressed in: 
</t>
  </si>
  <si>
    <t>All Kinds of soil</t>
  </si>
  <si>
    <t>2.8.1</t>
  </si>
  <si>
    <t>Filling available excavated earth (excluding rock) in trenches, plinth, sides of foundations etc. in layers not exceeding 20cm in depth, consolidating each deposited layer by ramming and watering, lead up to 50 m and lift upto 1.5 m (Existing site condition below 1.2m from road lvl)</t>
  </si>
  <si>
    <t>Supplying and filling in plinth with sand under floors, including watering, ramming, consolidating and dressing complete.</t>
  </si>
  <si>
    <t xml:space="preserve">TOTAL OF SUB - HEAD </t>
  </si>
  <si>
    <t>CONCRETE WORK</t>
  </si>
  <si>
    <t>Providing and laying in position cement concrete of specified grade excluding the cost of centering and shuttering-All work up toplinth level :</t>
  </si>
  <si>
    <t xml:space="preserve">Providing and laying cement concrete 1:4:8 (1 cement :4 coarse sand :8 graded Stone aggregate 40 mm nominal size) </t>
  </si>
  <si>
    <t>4.1.8</t>
  </si>
  <si>
    <t xml:space="preserve">Providing and laying cement concrete in retaining walls, returnwalls, walls (any thickness) including attached pilasters, columns, piers, abutments,pillars,posts,struts,buttresses,stringor lacingcourses, parapets, coping, bed blocks, anchor blocks, plain window sills, fillets, sunken floor etc.,upto floor five level,excludingthecostof centering, shuttering and finishing </t>
  </si>
  <si>
    <t>1:2:4 (1Cement :2coarsesand:4gradedstoneaggregate20mm nominal size).</t>
  </si>
  <si>
    <t>4..2.3</t>
  </si>
  <si>
    <t>Providingand layingdamp-proof course40mmthickwithcement concrete1:2:4(1cement :2coarsesand(zone-III):4gradedstone aggregate 12.5mm nominal size)</t>
  </si>
  <si>
    <t>Extra for providing and mixing water proofing material incement concretework indosesbyweightof cementaspermanufacturer's specification.</t>
  </si>
  <si>
    <t xml:space="preserve">PER 50KG CEMENT </t>
  </si>
  <si>
    <t>Making plinthprotection 50mm thickof cement concrete1:3:6 (1 cement :3coarsesand:6gradedstoneaggregate20mmnominal size)over75mmthickbedofdrybrickballast40mmnominal size, well rammedandconsolidatedandgroutedwithfinesand, including necessary excavation, levelling &amp; dressing &amp; finishing the top smooth.</t>
  </si>
  <si>
    <r>
      <rPr>
        <b/>
        <sz val="12"/>
        <color theme="1"/>
        <rFont val="Open Sans"/>
        <charset val="134"/>
      </rPr>
      <t>TOTAL OF SUB - HEAD</t>
    </r>
    <r>
      <rPr>
        <sz val="12"/>
        <color theme="1"/>
        <rFont val="Open Sans"/>
        <charset val="134"/>
      </rPr>
      <t xml:space="preserve"> </t>
    </r>
  </si>
  <si>
    <t xml:space="preserve">RAINFORCED CEMENT CONCRETE </t>
  </si>
  <si>
    <t>Centering and shuttering including strutting, propping etc. and removal of form for all heights:</t>
  </si>
  <si>
    <t>a</t>
  </si>
  <si>
    <t>Foundations, footings, bases of columns, etc. for mass concrete</t>
  </si>
  <si>
    <t>5.9.1</t>
  </si>
  <si>
    <t>b</t>
  </si>
  <si>
    <t>Columns, Pillars, Piers, Abutments, Posts and Struts</t>
  </si>
  <si>
    <t>5.9.6</t>
  </si>
  <si>
    <t>c</t>
  </si>
  <si>
    <t>Small lintels not exceeding 1.5m clear span, moulding as in cornices,windowsills, stringcourses, bands, copings, bedplates, anchor blocks and the like</t>
  </si>
  <si>
    <t>5.9.15</t>
  </si>
  <si>
    <t>d</t>
  </si>
  <si>
    <t>Edges of slabs and breaks in floors and walls</t>
  </si>
  <si>
    <t>5.916.1</t>
  </si>
  <si>
    <t>e</t>
  </si>
  <si>
    <t>Suspended floors, roofs, landings, balconies and access platform. with water proof ply 12 mm thick</t>
  </si>
  <si>
    <t>5.9.20</t>
  </si>
  <si>
    <t xml:space="preserve">Column reinforcement (shed area ) </t>
  </si>
  <si>
    <t xml:space="preserve">Column reinforcement (Boundary wall  area no. of column 4 dia 12mm ) </t>
  </si>
  <si>
    <t xml:space="preserve">Beam reinforcement (shed area ) </t>
  </si>
  <si>
    <t xml:space="preserve">Foundation (shed area ) </t>
  </si>
  <si>
    <t xml:space="preserve">kg </t>
  </si>
  <si>
    <t>Foundation (Boundary wall  area )</t>
  </si>
  <si>
    <t>Total Weight</t>
  </si>
  <si>
    <t>MASONARY WORKS</t>
  </si>
  <si>
    <t>Brick work with common burnt clayF.P.S. (nonmodular) bricksof class designation 7.5 in foundation and plinth in:</t>
  </si>
  <si>
    <t>Cement mortar 1:6 (1 cement : 6 coarse sand)</t>
  </si>
  <si>
    <t>Brick workwithcommonburnt clay F.P.S. (nonmodular) bricksof class designation7.5 in superstructure above plinth level up to floor V level in all shapes and sizes in :</t>
  </si>
  <si>
    <t>6.4.2</t>
  </si>
  <si>
    <t>Brick edging 7cmwide 11.4 cmdeep to plinth protection with common burnt clayF.P.S. (nonmodular)bricks of classdesignation 7.5 including grouting with cementmortar 1:4 (1cement : 4 fine sand).</t>
  </si>
  <si>
    <t xml:space="preserve">WOOD WORKS &amp; PVC WORKS </t>
  </si>
  <si>
    <t>Providing and fixingM.S. grills of required pattern in frames of windows etc. with M.S. flats, squareor roundbars etc. including priming coat with approved steel primer all complete.</t>
  </si>
  <si>
    <t>Fixed to steel windows by welding</t>
  </si>
  <si>
    <t xml:space="preserve">FLOORING </t>
  </si>
  <si>
    <t xml:space="preserve">Cement concrete flooring 1:2:4. </t>
  </si>
  <si>
    <t>SQM</t>
  </si>
  <si>
    <t>40mm thick with 20mm nominal size stone aggregate</t>
  </si>
  <si>
    <t>11.3.1</t>
  </si>
  <si>
    <t xml:space="preserve">FINISHING </t>
  </si>
  <si>
    <t>12 mm cement plaster of mix</t>
  </si>
  <si>
    <t xml:space="preserve"> 1:6 (1 cement: 6 coarse sand)  </t>
  </si>
  <si>
    <t>13.4.2</t>
  </si>
  <si>
    <t>15mmcement plaster on rough side of single or half brickwall of mix:</t>
  </si>
  <si>
    <t>1:6 (1 cement: 6 coarse sand)</t>
  </si>
  <si>
    <t>13.5.2.</t>
  </si>
  <si>
    <t>White washing with lime to give an even shade :</t>
  </si>
  <si>
    <t>ALUMIINIUM WORK</t>
  </si>
  <si>
    <t>Providing and fixing aluminium work fordoors,windows, ventilators and partitions with extruded built up standard tubular sections/ appropriate Z sections and other sections of approved make conforming to IS: 733and IS: 1285, fixing with dash fasteners of required dia and size, including necessary filling up thegaps at junctions, i.e.at top,bottom and sides with required EPDM rubber/ neoprenegasketetc.Aluminiumsectionsshallbesmooth, rust free, straight,mitredandjointedmechanicallywhereverrequiredincluding cleat angle, Aluminiumsnapbeading for glazing / paneling, C.P. brass / stainless steel screws, all complete as per architectural drawings and the directions of Engineer-in-charge. (Glazing, paneling and dash fasteners to be paid for separately) :</t>
  </si>
  <si>
    <t>Polyester powder coated aluminium (minimum thickness of polyster powder coating 50 micron)</t>
  </si>
  <si>
    <t xml:space="preserve">ELEVATION WORKS </t>
  </si>
  <si>
    <t xml:space="preserve"> Foundations, footings, bases of columns etc. for mass concrete. </t>
  </si>
  <si>
    <t>230 thk Brick work with F.P.S. bricks of class designation 75 in superstructure above plinth level up to roof level in all shapes and sizes in : Cement mortar 1:4 (1 cement : 4 coarse sand) (SHED AREA )</t>
  </si>
  <si>
    <t xml:space="preserve"> 6.1.1</t>
  </si>
  <si>
    <t>Brick work with F.P.S. bricks of class designation 75 in boundary wall Above</t>
  </si>
  <si>
    <t>6.1.1</t>
  </si>
  <si>
    <t>12 mm cement plaster of mix : 1: 6 (1 cement : 6 coarse sand)</t>
  </si>
  <si>
    <t>12mm plaster (1:4)  inside Of boundary wall</t>
  </si>
  <si>
    <t xml:space="preserve">3 coats of suitable outdoor grade paiIncluding boundary wall </t>
  </si>
  <si>
    <t xml:space="preserve">3 coats of suitable outdoor grade paint on wall  face Including boundary wall </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</si>
  <si>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</si>
  <si>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16.91.2</t>
  </si>
  <si>
    <t>Providing &amp; fixing of MRF enter/exit ramp in front area. For both rolling shutters .</t>
  </si>
  <si>
    <t xml:space="preserve">15x13feet </t>
  </si>
  <si>
    <t>No</t>
  </si>
  <si>
    <t>6x10feet</t>
  </si>
  <si>
    <t xml:space="preserve">STEEL WORK ( ROOF - TRUSS) </t>
  </si>
  <si>
    <t>Steel work in built up tubular (round, square or rectangular hollow tubes etc.) trusses etc. including cutting, hoisting, fixing in position and applying a priming coat of approved steel primer, including welding and bolted with special shaped washers etc. complete. (a) Electric resistance or induction butt welded tubes.</t>
  </si>
  <si>
    <t>10.16.3</t>
  </si>
  <si>
    <t>10.26.1</t>
  </si>
  <si>
    <t>5 % Labour FOR TRUSS WORK</t>
  </si>
  <si>
    <t xml:space="preserve">Rolling Shutter </t>
  </si>
  <si>
    <t>Rolling Shutter – 15 ft × 13 ft</t>
  </si>
  <si>
    <t>Recommended Specifications</t>
  </si>
  <si>
    <r>
      <rPr>
        <b/>
        <sz val="12"/>
        <color rgb="FF000000"/>
        <rFont val="Open Sans"/>
        <charset val="134"/>
      </rPr>
      <t>Type:</t>
    </r>
    <r>
      <rPr>
        <sz val="12"/>
        <color rgb="FF000000"/>
        <rFont val="Open Sans"/>
        <charset val="134"/>
      </rPr>
      <t xml:space="preserve"> Both the Roller Gates of MRF to be functional though a manual pulley system. </t>
    </r>
  </si>
  <si>
    <t>Material Options:</t>
  </si>
  <si>
    <t>Mild Steel (MS) – strong &amp; economical</t>
  </si>
  <si>
    <t>Galvanized Iron (GI) – rust resistant</t>
  </si>
  <si>
    <t>Aluminium – lightweight &amp; premium</t>
  </si>
  <si>
    <r>
      <rPr>
        <b/>
        <sz val="12"/>
        <color rgb="FF000000"/>
        <rFont val="Open Sans"/>
        <charset val="134"/>
      </rPr>
      <t>Suitable For:</t>
    </r>
    <r>
      <rPr>
        <sz val="12"/>
        <color rgb="FF000000"/>
        <rFont val="Open Sans"/>
        <charset val="134"/>
      </rPr>
      <t> Garage, main gate, commercial front opening</t>
    </r>
  </si>
  <si>
    <t>Standard Details</t>
  </si>
  <si>
    <t>Width: 15 feet</t>
  </si>
  <si>
    <t>Height: 13 feet</t>
  </si>
  <si>
    <t>Area: 195 sq.ft.</t>
  </si>
  <si>
    <t>Sheet thickness:</t>
  </si>
  <si>
    <t>20 gauge (heavy duty)</t>
  </si>
  <si>
    <t>22 gauge (normal residential use)</t>
  </si>
  <si>
    <t>Same Detail and descriptions for 6X10 feet shutter</t>
  </si>
  <si>
    <t>12mm thk HPL  partition with proper backframe &amp; 3 coats of finished paint in color of choice</t>
  </si>
  <si>
    <t>sqft</t>
  </si>
  <si>
    <t>Galvanised wire mesh of average width of aperture 1.4 mm and nominal dia of wire 0.63 mm, vertical support wherever required</t>
  </si>
  <si>
    <t>all side</t>
  </si>
  <si>
    <t>Grid ceiling in office area .</t>
  </si>
  <si>
    <t>Sft</t>
  </si>
  <si>
    <t xml:space="preserve">Door in office area </t>
  </si>
  <si>
    <t>NO.</t>
  </si>
  <si>
    <t xml:space="preserve">2 MAIN GATE EACH SIZE 15' X 6' </t>
  </si>
  <si>
    <t xml:space="preserve"> TRUSS - ROOF </t>
  </si>
  <si>
    <t>Providing and fixing precoated galvanised iron profile sheets (size,shape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</si>
  <si>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FOR ROOF &amp; GUTTER including chajja</t>
  </si>
  <si>
    <t>FOR FAÇADE</t>
  </si>
  <si>
    <t>FOR CANOPY</t>
  </si>
  <si>
    <t>FOR DOOR &amp; GATES</t>
  </si>
  <si>
    <t xml:space="preserve">Worker gate </t>
  </si>
  <si>
    <t xml:space="preserve">Supplying &amp; Eraction Turbo Ventilator At Roof Top with All type Fitting, Proper Sealent Filling From All Side to Avoid water Leakage. </t>
  </si>
  <si>
    <t>Providing and fixing M.S. grills of required pattern in frames of windows etc. with M.S. flats, square or round bars etc. including priming coat with approved steel primer all complete. Fixed to steel windows by welding</t>
  </si>
  <si>
    <t xml:space="preserve"> 9.48.1</t>
  </si>
  <si>
    <t>Providing &amp; fixing glass panes with putty and glazing clips in steel doors, windows, clerestory windows, all complete with : 4.0 mm thick glass panes</t>
  </si>
  <si>
    <t xml:space="preserve">PLUMBING WORKS </t>
  </si>
  <si>
    <t xml:space="preserve">Providing and fixing on wall face unplasticised Rigid PVC rain water pipes conforming to IS : 13592 Type A, including jointing with seal ring conforming to IS : 5382, leaving 10 mm gap for thermal expansion, (i) Single socketed pipes. </t>
  </si>
  <si>
    <t xml:space="preserve">110 mm diameter </t>
  </si>
  <si>
    <t>12.41.2</t>
  </si>
  <si>
    <t>M</t>
  </si>
  <si>
    <t xml:space="preserve">ELECTRICAL WORKS </t>
  </si>
  <si>
    <t xml:space="preserve"> POINT WIRING</t>
  </si>
  <si>
    <t>Wiring for lightpoint/ fanpoint/exhaust fanpoint/call bell point with 1.5 sq.mm FRLS PVC insulated copper conductorsinglecorecableinsurface/recessedmediumclass PVCconduit,withmodulartypeswitch,modularplate,suitable sizeG.I.boxandearthingthepointwith1.5sq.mm.FRLSPVC insulated copper conductor single core cable etc as required</t>
  </si>
  <si>
    <t>Group C</t>
  </si>
  <si>
    <t>1.10.3</t>
  </si>
  <si>
    <t xml:space="preserve">POINT </t>
  </si>
  <si>
    <t>Wiring for circuit/sub-mainwiring alongwith earthwire withthefollowingsizeofFRLSPVCinsulatedcopperconductor, single core cable in surface/ recessedmediumclass PVC conduit as required.</t>
  </si>
  <si>
    <t>2X1.5 sqmm + 1x1.5 sqmm earth wire</t>
  </si>
  <si>
    <t>1.14.1</t>
  </si>
  <si>
    <t>METER</t>
  </si>
  <si>
    <t>DISTRIBUTION BOARDS, MCB'S &amp; ISOLATORS :</t>
  </si>
  <si>
    <t>Supplyingand fixing following way, singlepoleandneutral sheetsteel,MCBdistributionboard,240Vonsurface/recess complete with , tinnedcopperbusbar, neutral busbar, earth bar, din bar, interconnections, powder painted including earthing etc. as required (But without MCB / RCCB / Isolators).</t>
  </si>
  <si>
    <t>8 way, Double door</t>
  </si>
  <si>
    <t>2.3.2</t>
  </si>
  <si>
    <t xml:space="preserve">NO </t>
  </si>
  <si>
    <t>CABLES</t>
  </si>
  <si>
    <t>Supplyof followingsizeof1.1KVgrademulticorealuminium conductor PVC sheathed armoured cable as per IS 1554.</t>
  </si>
  <si>
    <t>10 sqmm 2 core Make Polycab or Eq</t>
  </si>
  <si>
    <t xml:space="preserve">MR </t>
  </si>
  <si>
    <t xml:space="preserve">Supply of service bracket of 50mm. Dia 4 meter long fabricated from class ''B'' G.I. pipe complete with two bend, socket, wall clamps. 7/3.15 mm G.I. stay wire, stay insulators etc..complete in all respects. </t>
  </si>
  <si>
    <t>Supply of LED street light fitting having die cast aluminium body and diffuser/reflector with driver set suitable for 75 watt to 90 Watt confirming to IP 66 protection complete in all respect.Make-Philips or Eq</t>
  </si>
  <si>
    <t xml:space="preserve"> SANITARY FITTING WORKS (TOILET BLOCK)</t>
  </si>
  <si>
    <t>L/S</t>
  </si>
  <si>
    <t xml:space="preserve">Providingandfixingwaterclosetsquattingpan(IndiantypeW.C.pan) with100mmsandcast IronPorStrap,10litrelowlevelwhiteP.V.C. flushingcistern, including flushpipe,withmanuallycontrolleddevice (handle lever) conforming to IS : 7231,withall fittings and fixtures complete, including cutting andmaking good thewalls and floors wherever required: </t>
  </si>
  <si>
    <t>WhiteVitreouschinaOrissapatternW.C.panofsize580x440mmwith integral type foot rests</t>
  </si>
  <si>
    <t>17.1.1</t>
  </si>
  <si>
    <t>Nos</t>
  </si>
  <si>
    <t>Providing and fixingwhite vitreous china pedestal forwash basin completely recessed at the back for the reception of pipes and fittings.</t>
  </si>
  <si>
    <t xml:space="preserve">One urinal basin with 5 litre white P.V.C. automatic flushing cistern </t>
  </si>
  <si>
    <t xml:space="preserve">Providingandfixingsquare-mouthS.W.gullytrapclassSP-1complete withC.I.gratingbrickmasonrychamberwithwatertightC.I.coverwith frameof300x300mmsize(inside)theweightofcovertobenot less than4.50kgand frame tobenot less than2.70kgasper standard design: </t>
  </si>
  <si>
    <t xml:space="preserve">100x100 mm size P type </t>
  </si>
  <si>
    <t>19.4.1.</t>
  </si>
  <si>
    <t xml:space="preserve">Providing and fixing Chlorinated Polyvinyl Chloride (CPVC) pipes, havingthermalstabilityforhot&amp;coldwatersupply, includingallCPVC plain&amp;brassthreadedfittings, i/cfixingthepipewithclampsat1.00m spacing. This includes jointingofpipes&amp;fittingswithonestepCPVC solventcementandthecostofcuttingchasesandmakinggoodthesame including testingof joints complete as per directionof Engineer in Charge. :Concealedwork, includingcuttingchasesandmakinggoodthe walls etc. </t>
  </si>
  <si>
    <t xml:space="preserve">20 mm nominal outer dia .Pipes. </t>
  </si>
  <si>
    <t>18.8.2</t>
  </si>
  <si>
    <t>m</t>
  </si>
  <si>
    <t xml:space="preserve">TOTALEXTERNAL SEWERAGE SYSTEM </t>
  </si>
  <si>
    <t>TOTAL EXTERNAL WATER SUPPLY SYSTEM-</t>
  </si>
  <si>
    <t>Supply &amp; Fixing of 5000 Ltr Pvc Tank tobe installed in toilet block</t>
  </si>
  <si>
    <r>
      <rPr>
        <b/>
        <sz val="12"/>
        <color rgb="FF000000"/>
        <rFont val="Open Sans"/>
        <charset val="134"/>
      </rPr>
      <t>PVC DOOR:-</t>
    </r>
    <r>
      <rPr>
        <sz val="12"/>
        <color rgb="FF000000"/>
        <rFont val="Open Sans"/>
        <charset val="134"/>
      </rPr>
      <t xml:space="preserve"> Providing &amp; Fixing of pvc door for toilet.(3 no.)</t>
    </r>
  </si>
  <si>
    <t>RM</t>
  </si>
  <si>
    <r>
      <rPr>
        <b/>
        <sz val="12"/>
        <color theme="1"/>
        <rFont val="Open Sans"/>
        <charset val="134"/>
      </rPr>
      <t>TILE FLOORING &amp; WALL:-</t>
    </r>
    <r>
      <rPr>
        <sz val="12"/>
        <color theme="1"/>
        <rFont val="Open Sans"/>
        <charset val="134"/>
      </rPr>
      <t xml:space="preserve"> Providing &amp; Fixing of Tile with chemical on flooring &amp; 5' Wall. </t>
    </r>
  </si>
  <si>
    <t>TUBE WELL INCLUDING SUBMERSIBILE PUMP</t>
  </si>
  <si>
    <r>
      <rPr>
        <b/>
        <sz val="12"/>
        <color theme="1"/>
        <rFont val="Open Sans"/>
        <charset val="134"/>
      </rPr>
      <t xml:space="preserve">SOAK PIT :- </t>
    </r>
    <r>
      <rPr>
        <sz val="12"/>
        <color theme="1"/>
        <rFont val="Open Sans"/>
        <charset val="134"/>
      </rPr>
      <t>soak pit (also called a recharge pit or percolation pit) is an underground structure used in rainwater harvesting systems to collect rooftop or surface rainwater and allow it to slowly seep into the ground. It helps recharge groundwater and prevents waterlogging.</t>
    </r>
  </si>
  <si>
    <t>3 ft dia × 6–8 ft deep</t>
  </si>
  <si>
    <t>SEPTIC TANK 8' X 4'</t>
  </si>
  <si>
    <t xml:space="preserve"> EARTHING </t>
  </si>
  <si>
    <t>DSR</t>
  </si>
  <si>
    <t>Wiring for  240 volts single phase and neutral 25/32  amps Metal clad 3 pin (IP 55) socket outlet with 25/32 amps double  pole MCB in a MS enclosure of approved size and design with 4 sq.mm. PVC insulated copper conductor 1100 volts grade stranded flexible FRLS wires of approved make in concealed or surface mounted suitable size of  MS conduit, including providing and fixing of 25/32 amps socket and  DP MCB in MS enclosure and earthing of third pin  of the    socket    with  4 sq.mm PVC insulated  copper  conductor   stranded flexible "FRLS"  wire.</t>
  </si>
  <si>
    <t>NOS</t>
  </si>
  <si>
    <t>All Point wiring in 1.6mm thick 20/25mm dia Approved make MS Conduit including cost of Providing and Fixing Saddles, hangers, supports, cutting Chases and filling chases for recessed Conduiting complete as per specifications as required.</t>
  </si>
  <si>
    <t>Primary light point controlled by One No. 6A switch</t>
  </si>
  <si>
    <t>Secondary looped point</t>
  </si>
  <si>
    <t>Primary light point controlled by One No.16A switch</t>
  </si>
  <si>
    <t>Wiring for circuit / submain along with earth wire with the following sizes of FRLS PVC insulated copper conductor, single core cable in surface / recessed 1.6mm thick MS conduit as required. (For Above Item)</t>
  </si>
  <si>
    <t xml:space="preserve">Light Finolex wiring 3X1 Sq mm </t>
  </si>
  <si>
    <t xml:space="preserve">Power Finolex wiring 3X1.5 Sqmm </t>
  </si>
  <si>
    <t>Supply and fixing of legrand myrius series -snowy white modular switch socket with multistandard socket with shutter and cover plate housed in factory fabricated 16SWG ISI marked G.I. box duly recessed in wall &amp; complete internal connections with PVC connector, joints and all fixing arrangements in all respect as per satisfaction of Engineer-In-Charge.</t>
  </si>
  <si>
    <t>1 NO 3/5 pin 6A universal socket without switch</t>
  </si>
  <si>
    <t>1 NO 6PIN 16A multi standard switch socket</t>
  </si>
  <si>
    <t>modular switch plate with 4 NO switches</t>
  </si>
  <si>
    <t>modular switch plate with 2 NO switches</t>
  </si>
  <si>
    <t>instalaltion of lights</t>
  </si>
  <si>
    <t>supply of Industrial wall fan Polycab/Equivalent electric 400mm</t>
  </si>
  <si>
    <t>installation of wall fan</t>
  </si>
  <si>
    <t>wipro garnet or syska make 15 watt wall light / tubelight</t>
  </si>
  <si>
    <t>Transfomer -25kva</t>
  </si>
  <si>
    <t>PAR RATE</t>
  </si>
  <si>
    <t>KVA</t>
  </si>
  <si>
    <t>Supplying and fixing in position hot dip galvanized octagonal pole 6 M long with latest amendment complete with top section suitable with 1.5mtr single arm Bracket with 220x220x12mm MS base plate including one coat of red oxide and two coat of aluminium paint and CKT marking as per drawing and specification. the pole to be erected on cement concrete foundation of 1:2:4 with collar including MCB &amp; Busbar &amp; excavatiom in all type of soil as required.</t>
  </si>
  <si>
    <t>GST @ 18%</t>
  </si>
  <si>
    <t>Sub Total</t>
  </si>
  <si>
    <t xml:space="preserve">TRUSS DETAILS OF MRF  AYODHYA </t>
  </si>
  <si>
    <t>A)  Calculation of Quantity for Truss :</t>
  </si>
  <si>
    <t>1.  Column:</t>
  </si>
  <si>
    <t>Sl.no</t>
  </si>
  <si>
    <t>Location</t>
  </si>
  <si>
    <t>Member</t>
  </si>
  <si>
    <t>Unit</t>
  </si>
  <si>
    <t>H</t>
  </si>
  <si>
    <t>No.</t>
  </si>
  <si>
    <t>KG/M</t>
  </si>
  <si>
    <t>Quantity</t>
  </si>
  <si>
    <t>Total quantity</t>
  </si>
  <si>
    <t>Remarks</t>
  </si>
  <si>
    <t>Column</t>
  </si>
  <si>
    <t>(SHS 132x132x4.8)</t>
  </si>
  <si>
    <t>(SHS 60x60x4)</t>
  </si>
  <si>
    <t xml:space="preserve">                             Total weight of truss, purline &amp; bracing=</t>
  </si>
  <si>
    <t>Qtl</t>
  </si>
  <si>
    <t>1.  Truss:</t>
  </si>
  <si>
    <t>Truss</t>
  </si>
  <si>
    <t>Truss (RHS 145x82x4.8)</t>
  </si>
  <si>
    <t>Brassing (SHS 60x60x4)</t>
  </si>
  <si>
    <t>Runner (RHS 122x61x4.5)</t>
  </si>
  <si>
    <t>Purlin (RHS 145x82x4.8)</t>
  </si>
  <si>
    <t>2. Roof Sheet:</t>
  </si>
  <si>
    <t>Roof</t>
  </si>
  <si>
    <t>3. MS plate:</t>
  </si>
  <si>
    <t>B/H</t>
  </si>
  <si>
    <t>T</t>
  </si>
  <si>
    <t>Kg/Sqm</t>
  </si>
  <si>
    <t>Ms plate (For Pedestal)</t>
  </si>
  <si>
    <t xml:space="preserve">Ms plate </t>
  </si>
  <si>
    <t>Stiffner</t>
  </si>
  <si>
    <t>Ms plate (For Truss)</t>
  </si>
  <si>
    <t>Total weight of MS plate=</t>
  </si>
  <si>
    <t>4. Bolt :</t>
  </si>
  <si>
    <t>Kg/m</t>
  </si>
  <si>
    <t>Wastage</t>
  </si>
  <si>
    <t>Bolt</t>
  </si>
  <si>
    <t>Bolt for MS plate(Pedestal)</t>
  </si>
  <si>
    <t>Bolt for MS plate(Truss)</t>
  </si>
  <si>
    <t>Total weight of bolt=</t>
  </si>
  <si>
    <t>Total weight of truss, purline, brassing, runner, bolt &amp; MS plate=</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</si>
</sst>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_(* #,##0.00_);_(* \(#,##0.00\);_(* &quot;-&quot;??_);_(@_)"/>
    <numFmt numFmtId="181" formatCode="#,##0.00\ ;&quot; (&quot;#,##0.00\);&quot; -&quot;#\ ;@\ "/>
    <numFmt numFmtId="182" formatCode="_(* #,##0.00_);_(* \(#,##0.00\);_(* \-??_);_(@_)"/>
    <numFmt numFmtId="183" formatCode="0.000"/>
    <numFmt numFmtId="184" formatCode="_ * #,##0_ ;_ * \-#,##0_ ;_ * &quot;-&quot;??_ ;_ @_ "/>
    <numFmt numFmtId="185" formatCode="_(* #,##0_);_(* \(#,##0\);_(* &quot;-&quot;??_);_(@_)"/>
    <numFmt numFmtId="186" formatCode="#,##0.0"/>
    <numFmt numFmtId="187" formatCode="0.0"/>
  </numFmts>
  <fonts count="62">
    <font>
      <sz val="10"/>
      <name val="Arial"/>
      <charset val="134"/>
    </font>
    <font>
      <b/>
      <sz val="10"/>
      <name val="Arial"/>
      <charset val="134"/>
    </font>
    <font>
      <b/>
      <sz val="11"/>
      <color theme="1"/>
      <name val="Calibri"/>
      <charset val="134"/>
      <scheme val="minor"/>
    </font>
    <font>
      <sz val="11"/>
      <color theme="1"/>
      <name val="Calibri"/>
      <charset val="134"/>
      <scheme val="minor"/>
    </font>
    <font>
      <sz val="12"/>
      <color theme="1"/>
      <name val="Open Sans"/>
      <charset val="134"/>
    </font>
    <font>
      <b/>
      <sz val="12"/>
      <color theme="1"/>
      <name val="Open Sans"/>
      <charset val="134"/>
    </font>
    <font>
      <sz val="12"/>
      <name val="Open Sans"/>
      <charset val="134"/>
    </font>
    <font>
      <b/>
      <sz val="12"/>
      <name val="Open Sans"/>
      <charset val="134"/>
    </font>
    <font>
      <sz val="11"/>
      <name val="Arial"/>
      <charset val="0"/>
    </font>
    <font>
      <b/>
      <sz val="12"/>
      <color rgb="FF000000"/>
      <name val="Open Sans"/>
      <charset val="134"/>
    </font>
    <font>
      <sz val="12"/>
      <color rgb="FF000000"/>
      <name val="Open Sans"/>
      <charset val="134"/>
    </font>
    <font>
      <sz val="12"/>
      <color indexed="8"/>
      <name val="Open Sans"/>
      <charset val="134"/>
    </font>
    <font>
      <b/>
      <sz val="12"/>
      <color indexed="8"/>
      <name val="Open Sans"/>
      <charset val="134"/>
    </font>
    <font>
      <b/>
      <sz val="14"/>
      <color theme="1"/>
      <name val="Open Sans"/>
      <charset val="134"/>
    </font>
    <font>
      <sz val="12"/>
      <name val="Times New Roman"/>
      <charset val="134"/>
    </font>
    <font>
      <b/>
      <sz val="14"/>
      <name val="Times New Roman"/>
      <charset val="134"/>
    </font>
    <font>
      <b/>
      <sz val="12"/>
      <name val="Times New Roman"/>
      <charset val="134"/>
    </font>
    <font>
      <sz val="14"/>
      <name val="Times New Roman"/>
      <charset val="134"/>
    </font>
    <font>
      <sz val="10"/>
      <name val="Times New Roman"/>
      <charset val="134"/>
    </font>
    <font>
      <sz val="13"/>
      <name val="Times New Roman"/>
      <charset val="134"/>
    </font>
    <font>
      <b/>
      <sz val="14"/>
      <color theme="1"/>
      <name val="Times New Roman"/>
      <charset val="134"/>
    </font>
    <font>
      <b/>
      <sz val="11"/>
      <color rgb="FF000000"/>
      <name val="Times New Roman"/>
      <charset val="134"/>
    </font>
    <font>
      <b/>
      <sz val="13"/>
      <name val="Times New Roman"/>
      <charset val="134"/>
    </font>
    <font>
      <b/>
      <sz val="11"/>
      <color indexed="8"/>
      <name val="Times New Roman"/>
      <charset val="134"/>
    </font>
    <font>
      <sz val="12"/>
      <color theme="1"/>
      <name val="Times New Roman"/>
      <charset val="134"/>
    </font>
    <font>
      <b/>
      <sz val="12"/>
      <color theme="1"/>
      <name val="Times New Roman"/>
      <charset val="134"/>
    </font>
    <font>
      <sz val="12"/>
      <color indexed="8"/>
      <name val="Times New Roman"/>
      <charset val="134"/>
    </font>
    <font>
      <b/>
      <sz val="10"/>
      <name val="Times New Roman"/>
      <charset val="134"/>
    </font>
    <font>
      <b/>
      <sz val="11"/>
      <name val="Times New Roman"/>
      <charset val="134"/>
    </font>
    <font>
      <sz val="11"/>
      <name val="Times New Roman"/>
      <charset val="134"/>
    </font>
    <font>
      <sz val="12"/>
      <color theme="1"/>
      <name val="Kruti Dev 010"/>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indexed="8"/>
      <name val="Arial"/>
      <charset val="134"/>
    </font>
    <font>
      <sz val="10"/>
      <color indexed="9"/>
      <name val="Arial"/>
      <charset val="134"/>
    </font>
    <font>
      <sz val="11"/>
      <color indexed="8"/>
      <name val="Calibri"/>
      <charset val="134"/>
    </font>
    <font>
      <sz val="11"/>
      <color indexed="8"/>
      <name val="Arial"/>
      <charset val="134"/>
    </font>
    <font>
      <b/>
      <sz val="10"/>
      <color indexed="8"/>
      <name val="Arial"/>
      <charset val="134"/>
    </font>
    <font>
      <u/>
      <sz val="10"/>
      <color indexed="12"/>
      <name val="Arial"/>
      <charset val="134"/>
    </font>
    <font>
      <sz val="10"/>
      <name val="Courier"/>
      <charset val="134"/>
    </font>
    <font>
      <sz val="11"/>
      <color theme="1"/>
      <name val="Calibri"/>
      <charset val="1"/>
      <scheme val="minor"/>
    </font>
    <font>
      <b/>
      <sz val="12"/>
      <name val="Arial"/>
      <charset val="134"/>
    </font>
    <font>
      <sz val="10"/>
      <name val="SimSun"/>
      <charset val="134"/>
    </font>
    <font>
      <b/>
      <sz val="18"/>
      <color indexed="62"/>
      <name val="Cambria"/>
      <charset val="134"/>
    </font>
    <font>
      <sz val="10"/>
      <name val="Arial"/>
      <charset val="204"/>
    </font>
  </fonts>
  <fills count="60">
    <fill>
      <patternFill patternType="none"/>
    </fill>
    <fill>
      <patternFill patternType="gray125"/>
    </fill>
    <fill>
      <patternFill patternType="solid">
        <fgColor rgb="FFFFFF00"/>
        <bgColor indexed="64"/>
      </patternFill>
    </fill>
    <fill>
      <patternFill patternType="solid">
        <fgColor theme="7" tint="0.799981688894314"/>
        <bgColor indexed="64"/>
      </patternFill>
    </fill>
    <fill>
      <patternFill patternType="solid">
        <fgColor theme="3" tint="0.799951170384838"/>
        <bgColor indexed="64"/>
      </patternFill>
    </fill>
    <fill>
      <patternFill patternType="solid">
        <fgColor theme="3" tint="0.599993896298105"/>
        <bgColor indexed="64"/>
      </patternFill>
    </fill>
    <fill>
      <patternFill patternType="solid">
        <fgColor theme="5" tint="0.599993896298105"/>
        <bgColor indexed="64"/>
      </patternFill>
    </fill>
    <fill>
      <patternFill patternType="solid">
        <fgColor theme="2" tint="-0.0999786370433668"/>
        <bgColor indexed="64"/>
      </patternFill>
    </fill>
    <fill>
      <patternFill patternType="solid">
        <fgColor theme="2" tint="-0.1"/>
        <bgColor indexed="64"/>
      </patternFill>
    </fill>
    <fill>
      <patternFill patternType="solid">
        <fgColor theme="3" tint="0.799981688894314"/>
        <bgColor indexed="64"/>
      </patternFill>
    </fill>
    <fill>
      <patternFill patternType="solid">
        <fgColor theme="3" tint="0.8"/>
        <bgColor indexed="64"/>
      </patternFill>
    </fill>
    <fill>
      <patternFill patternType="solid">
        <fgColor theme="0" tint="-0.149998474074526"/>
        <bgColor indexed="64"/>
      </patternFill>
    </fill>
    <fill>
      <patternFill patternType="solid">
        <fgColor theme="0" tint="-0.15"/>
        <bgColor indexed="64"/>
      </patternFill>
    </fill>
    <fill>
      <patternFill patternType="solid">
        <fgColor theme="9" tint="0.599993896298105"/>
        <bgColor indexed="64"/>
      </patternFill>
    </fill>
    <fill>
      <patternFill patternType="solid">
        <fgColor theme="9" tint="0.6"/>
        <bgColor indexed="64"/>
      </patternFill>
    </fill>
    <fill>
      <patternFill patternType="solid">
        <fgColor theme="5" tint="0.799981688894314"/>
        <bgColor indexed="64"/>
      </patternFill>
    </fill>
    <fill>
      <patternFill patternType="solid">
        <fgColor theme="5" tint="0.8"/>
        <bgColor indexed="64"/>
      </patternFill>
    </fill>
    <fill>
      <patternFill patternType="solid">
        <fgColor theme="6" tint="0.799981688894314"/>
        <bgColor indexed="64"/>
      </patternFill>
    </fill>
    <fill>
      <patternFill patternType="solid">
        <fgColor theme="6" tint="0.8"/>
        <bgColor indexed="64"/>
      </patternFill>
    </fill>
    <fill>
      <patternFill patternType="solid">
        <fgColor theme="3" tint="0.6"/>
        <bgColor indexed="64"/>
      </patternFill>
    </fill>
    <fill>
      <patternFill patternType="solid">
        <fgColor theme="5" tint="0.8"/>
        <bgColor indexed="64"/>
      </patternFill>
    </fill>
    <fill>
      <patternFill patternType="solid">
        <fgColor theme="0"/>
        <bgColor indexed="64"/>
      </patternFill>
    </fill>
    <fill>
      <patternFill patternType="solid">
        <fgColor theme="5"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s>
  <borders count="3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auto="1"/>
      </left>
      <right/>
      <top/>
      <bottom/>
      <diagonal/>
    </border>
    <border>
      <left/>
      <right style="thin">
        <color auto="1"/>
      </right>
      <top/>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7">
    <xf numFmtId="0" fontId="0" fillId="0" borderId="0"/>
    <xf numFmtId="176" fontId="0" fillId="0" borderId="0" applyFont="0" applyFill="0" applyBorder="0" applyAlignment="0" applyProtection="0"/>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 fillId="23" borderId="27"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8" applyNumberFormat="0" applyFill="0" applyAlignment="0" applyProtection="0">
      <alignment vertical="center"/>
    </xf>
    <xf numFmtId="0" fontId="37" fillId="0" borderId="28" applyNumberFormat="0" applyFill="0" applyAlignment="0" applyProtection="0">
      <alignment vertical="center"/>
    </xf>
    <xf numFmtId="0" fontId="38" fillId="0" borderId="29" applyNumberFormat="0" applyFill="0" applyAlignment="0" applyProtection="0">
      <alignment vertical="center"/>
    </xf>
    <xf numFmtId="0" fontId="38" fillId="0" borderId="0" applyNumberFormat="0" applyFill="0" applyBorder="0" applyAlignment="0" applyProtection="0">
      <alignment vertical="center"/>
    </xf>
    <xf numFmtId="0" fontId="39" fillId="24" borderId="30" applyNumberFormat="0" applyAlignment="0" applyProtection="0">
      <alignment vertical="center"/>
    </xf>
    <xf numFmtId="0" fontId="40" fillId="25" borderId="31" applyNumberFormat="0" applyAlignment="0" applyProtection="0">
      <alignment vertical="center"/>
    </xf>
    <xf numFmtId="0" fontId="41" fillId="25" borderId="30" applyNumberFormat="0" applyAlignment="0" applyProtection="0">
      <alignment vertical="center"/>
    </xf>
    <xf numFmtId="0" fontId="42" fillId="26" borderId="32" applyNumberFormat="0" applyAlignment="0" applyProtection="0">
      <alignment vertical="center"/>
    </xf>
    <xf numFmtId="0" fontId="43" fillId="0" borderId="33" applyNumberFormat="0" applyFill="0" applyAlignment="0" applyProtection="0">
      <alignment vertical="center"/>
    </xf>
    <xf numFmtId="0" fontId="44" fillId="0" borderId="34" applyNumberFormat="0" applyFill="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9" fillId="15" borderId="0" applyNumberFormat="0" applyBorder="0" applyAlignment="0" applyProtection="0">
      <alignment vertical="center"/>
    </xf>
    <xf numFmtId="0" fontId="49" fillId="6" borderId="0" applyNumberFormat="0" applyBorder="0" applyAlignment="0" applyProtection="0">
      <alignment vertical="center"/>
    </xf>
    <xf numFmtId="0" fontId="48" fillId="35" borderId="0" applyNumberFormat="0" applyBorder="0" applyAlignment="0" applyProtection="0">
      <alignment vertical="center"/>
    </xf>
    <xf numFmtId="0" fontId="48" fillId="36" borderId="0" applyNumberFormat="0" applyBorder="0" applyAlignment="0" applyProtection="0">
      <alignment vertical="center"/>
    </xf>
    <xf numFmtId="0" fontId="49" fillId="17" borderId="0" applyNumberFormat="0" applyBorder="0" applyAlignment="0" applyProtection="0">
      <alignment vertical="center"/>
    </xf>
    <xf numFmtId="0" fontId="49" fillId="37" borderId="0" applyNumberFormat="0" applyBorder="0" applyAlignment="0" applyProtection="0">
      <alignment vertical="center"/>
    </xf>
    <xf numFmtId="0" fontId="48" fillId="38" borderId="0" applyNumberFormat="0" applyBorder="0" applyAlignment="0" applyProtection="0">
      <alignment vertical="center"/>
    </xf>
    <xf numFmtId="0" fontId="48" fillId="39" borderId="0" applyNumberFormat="0" applyBorder="0" applyAlignment="0" applyProtection="0">
      <alignment vertical="center"/>
    </xf>
    <xf numFmtId="0" fontId="49" fillId="3" borderId="0" applyNumberFormat="0" applyBorder="0" applyAlignment="0" applyProtection="0">
      <alignment vertical="center"/>
    </xf>
    <xf numFmtId="0" fontId="49" fillId="40" borderId="0" applyNumberFormat="0" applyBorder="0" applyAlignment="0" applyProtection="0">
      <alignment vertical="center"/>
    </xf>
    <xf numFmtId="0" fontId="48" fillId="41" borderId="0" applyNumberFormat="0" applyBorder="0" applyAlignment="0" applyProtection="0">
      <alignment vertical="center"/>
    </xf>
    <xf numFmtId="0" fontId="48" fillId="42" borderId="0" applyNumberFormat="0" applyBorder="0" applyAlignment="0" applyProtection="0">
      <alignment vertical="center"/>
    </xf>
    <xf numFmtId="0" fontId="49" fillId="43" borderId="0" applyNumberFormat="0" applyBorder="0" applyAlignment="0" applyProtection="0">
      <alignment vertical="center"/>
    </xf>
    <xf numFmtId="0" fontId="49" fillId="44" borderId="0" applyNumberFormat="0" applyBorder="0" applyAlignment="0" applyProtection="0">
      <alignment vertical="center"/>
    </xf>
    <xf numFmtId="0" fontId="48" fillId="45" borderId="0" applyNumberFormat="0" applyBorder="0" applyAlignment="0" applyProtection="0">
      <alignment vertical="center"/>
    </xf>
    <xf numFmtId="0" fontId="48" fillId="46" borderId="0" applyNumberFormat="0" applyBorder="0" applyAlignment="0" applyProtection="0">
      <alignment vertical="center"/>
    </xf>
    <xf numFmtId="0" fontId="49" fillId="47" borderId="0" applyNumberFormat="0" applyBorder="0" applyAlignment="0" applyProtection="0">
      <alignment vertical="center"/>
    </xf>
    <xf numFmtId="0" fontId="49" fillId="13" borderId="0" applyNumberFormat="0" applyBorder="0" applyAlignment="0" applyProtection="0">
      <alignment vertical="center"/>
    </xf>
    <xf numFmtId="0" fontId="48" fillId="48" borderId="0" applyNumberFormat="0" applyBorder="0" applyAlignment="0" applyProtection="0">
      <alignment vertical="center"/>
    </xf>
    <xf numFmtId="0" fontId="50" fillId="49" borderId="0" applyNumberFormat="0" applyBorder="0" applyAlignment="0" applyProtection="0"/>
    <xf numFmtId="0" fontId="51" fillId="50" borderId="0" applyNumberFormat="0" applyBorder="0" applyAlignment="0" applyProtection="0"/>
    <xf numFmtId="0" fontId="50" fillId="51" borderId="0" applyNumberFormat="0" applyBorder="0" applyAlignment="0" applyProtection="0"/>
    <xf numFmtId="0" fontId="50" fillId="52" borderId="0" applyNumberFormat="0" applyBorder="0" applyAlignment="0" applyProtection="0"/>
    <xf numFmtId="0" fontId="51" fillId="53" borderId="0" applyNumberFormat="0" applyBorder="0" applyAlignment="0" applyProtection="0"/>
    <xf numFmtId="0" fontId="50" fillId="54" borderId="0" applyNumberFormat="0" applyBorder="0" applyAlignment="0" applyProtection="0"/>
    <xf numFmtId="0" fontId="51" fillId="52" borderId="0" applyNumberFormat="0" applyBorder="0" applyAlignment="0" applyProtection="0"/>
    <xf numFmtId="0" fontId="50" fillId="55" borderId="0" applyNumberFormat="0" applyBorder="0" applyAlignment="0" applyProtection="0"/>
    <xf numFmtId="0" fontId="50" fillId="56" borderId="0" applyNumberFormat="0" applyBorder="0" applyAlignment="0" applyProtection="0"/>
    <xf numFmtId="0" fontId="51" fillId="56" borderId="0" applyNumberFormat="0" applyBorder="0" applyAlignment="0" applyProtection="0"/>
    <xf numFmtId="180" fontId="52" fillId="0" borderId="0" applyFont="0" applyFill="0" applyBorder="0" applyAlignment="0" applyProtection="0"/>
    <xf numFmtId="0" fontId="0" fillId="0" borderId="0" applyFill="0" applyBorder="0" applyProtection="0">
      <alignment horizontal="justify" vertical="top" wrapText="1"/>
    </xf>
    <xf numFmtId="180" fontId="0" fillId="0" borderId="0" applyFont="0" applyFill="0" applyBorder="0" applyAlignment="0" applyProtection="0"/>
    <xf numFmtId="181" fontId="0" fillId="0" borderId="0" applyFill="0" applyBorder="0" applyProtection="0">
      <alignment horizontal="justify" vertical="top" wrapText="1"/>
    </xf>
    <xf numFmtId="182" fontId="53" fillId="0" borderId="0" applyFill="0" applyBorder="0" applyProtection="0">
      <alignment horizontal="justify" vertical="top" wrapText="1"/>
    </xf>
    <xf numFmtId="180" fontId="0" fillId="0" borderId="0" applyFill="0" applyBorder="0" applyAlignment="0" applyProtection="0"/>
    <xf numFmtId="0" fontId="54" fillId="57" borderId="0" applyNumberFormat="0" applyBorder="0" applyAlignment="0" applyProtection="0"/>
    <xf numFmtId="0" fontId="54" fillId="58" borderId="0" applyNumberFormat="0" applyBorder="0" applyAlignment="0" applyProtection="0"/>
    <xf numFmtId="0" fontId="54" fillId="59" borderId="0" applyNumberFormat="0" applyBorder="0" applyAlignment="0" applyProtection="0"/>
    <xf numFmtId="0" fontId="52" fillId="0" borderId="0"/>
    <xf numFmtId="0" fontId="55" fillId="0" borderId="0" applyNumberFormat="0" applyFill="0" applyBorder="0" applyAlignment="0" applyProtection="0">
      <alignment vertical="top"/>
      <protection locked="0"/>
    </xf>
    <xf numFmtId="0" fontId="0" fillId="0" borderId="0"/>
    <xf numFmtId="0" fontId="0" fillId="0" borderId="0"/>
    <xf numFmtId="0" fontId="3" fillId="0" borderId="0"/>
    <xf numFmtId="0" fontId="0" fillId="0" borderId="0"/>
    <xf numFmtId="0" fontId="0" fillId="0" borderId="0"/>
    <xf numFmtId="0" fontId="0" fillId="0" borderId="0"/>
    <xf numFmtId="0" fontId="0" fillId="0" borderId="0"/>
    <xf numFmtId="0" fontId="0" fillId="0" borderId="0"/>
    <xf numFmtId="0" fontId="56" fillId="0" borderId="0"/>
    <xf numFmtId="0" fontId="57" fillId="0" borderId="0"/>
    <xf numFmtId="0" fontId="0" fillId="0" borderId="0"/>
    <xf numFmtId="0" fontId="0" fillId="0" borderId="0"/>
    <xf numFmtId="0" fontId="0" fillId="0" borderId="0"/>
    <xf numFmtId="0" fontId="0" fillId="0" borderId="0"/>
    <xf numFmtId="0" fontId="53" fillId="0" borderId="0">
      <alignment horizontal="justify" vertical="top" wrapText="1"/>
    </xf>
    <xf numFmtId="0" fontId="0" fillId="0" borderId="0" applyNumberFormat="0" applyFont="0" applyFill="0" applyBorder="0" applyAlignment="0" applyProtection="0">
      <alignment vertical="top"/>
    </xf>
    <xf numFmtId="0" fontId="0" fillId="0" borderId="0"/>
    <xf numFmtId="0" fontId="58" fillId="0" borderId="0"/>
    <xf numFmtId="0" fontId="0" fillId="0" borderId="0"/>
    <xf numFmtId="0" fontId="52" fillId="0" borderId="0" applyNumberFormat="0" applyFont="0" applyFill="0" applyBorder="0" applyAlignment="0" applyProtection="0"/>
    <xf numFmtId="0" fontId="3" fillId="0" borderId="0" applyNumberFormat="0" applyFont="0" applyFill="0" applyBorder="0" applyAlignment="0" applyProtection="0"/>
    <xf numFmtId="0" fontId="0" fillId="0" borderId="0" applyNumberFormat="0" applyFont="0" applyFill="0" applyBorder="0" applyAlignment="0" applyProtection="0"/>
    <xf numFmtId="4" fontId="52" fillId="0" borderId="0">
      <alignment horizontal="right" vertical="top"/>
    </xf>
    <xf numFmtId="9" fontId="0" fillId="0" borderId="0" applyFill="0" applyBorder="0" applyProtection="0">
      <alignment horizontal="justify" vertical="top" wrapText="1"/>
    </xf>
    <xf numFmtId="9" fontId="59" fillId="0" borderId="0" applyFill="0" applyBorder="0" applyAlignment="0" applyProtection="0"/>
    <xf numFmtId="0" fontId="60" fillId="0" borderId="0" applyNumberFormat="0" applyFill="0" applyBorder="0" applyAlignment="0" applyProtection="0"/>
    <xf numFmtId="0" fontId="61" fillId="0" borderId="0"/>
  </cellStyleXfs>
  <cellXfs count="536">
    <xf numFmtId="0" fontId="0" fillId="0" borderId="0" xfId="0"/>
    <xf numFmtId="0" fontId="1" fillId="0" borderId="0" xfId="0" applyFont="1" applyAlignment="1">
      <alignment horizontal="center" vertical="center" wrapText="1"/>
    </xf>
    <xf numFmtId="0" fontId="2" fillId="0" borderId="0" xfId="0" applyFont="1" applyFill="1" applyBorder="1" applyAlignment="1">
      <alignment horizontal="left"/>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3" fillId="0" borderId="0" xfId="0" applyFont="1" applyFill="1" applyBorder="1" applyAlignment="1"/>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2" fontId="3" fillId="0" borderId="2" xfId="0" applyNumberFormat="1" applyFont="1" applyFill="1" applyBorder="1" applyAlignment="1">
      <alignment horizontal="center" vertical="center"/>
    </xf>
    <xf numFmtId="2" fontId="2" fillId="0" borderId="2"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2" fillId="0" borderId="1" xfId="0" applyFont="1" applyFill="1" applyBorder="1" applyAlignment="1">
      <alignment horizontal="left" vertical="center"/>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Alignment="1">
      <alignment horizontal="center" vertical="center"/>
    </xf>
    <xf numFmtId="183" fontId="2" fillId="0" borderId="0" xfId="0" applyNumberFormat="1" applyFont="1" applyFill="1" applyAlignment="1">
      <alignment horizontal="center" vertical="center"/>
    </xf>
    <xf numFmtId="0" fontId="3" fillId="0" borderId="0" xfId="0" applyFont="1" applyFill="1" applyAlignment="1"/>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183" fontId="2" fillId="0" borderId="2"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right" vertical="center"/>
    </xf>
    <xf numFmtId="2" fontId="2" fillId="0" borderId="0" xfId="0" applyNumberFormat="1" applyFont="1" applyFill="1" applyAlignment="1">
      <alignment horizontal="center" vertical="center"/>
    </xf>
    <xf numFmtId="0" fontId="3" fillId="0" borderId="0" xfId="0" applyFont="1" applyFill="1" applyBorder="1" applyAlignment="1">
      <alignment horizontal="center" vertical="center"/>
    </xf>
    <xf numFmtId="2" fontId="3" fillId="0" borderId="0" xfId="0" applyNumberFormat="1" applyFont="1" applyFill="1" applyAlignment="1">
      <alignment horizontal="center" vertical="center"/>
    </xf>
    <xf numFmtId="2" fontId="3" fillId="0" borderId="0" xfId="0" applyNumberFormat="1" applyFont="1" applyFill="1" applyAlignment="1"/>
    <xf numFmtId="0" fontId="2" fillId="0" borderId="0" xfId="0" applyFont="1" applyFill="1" applyAlignment="1">
      <alignment horizontal="center" vertical="center"/>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2" borderId="0" xfId="0" applyFont="1" applyFill="1" applyAlignment="1">
      <alignment horizontal="center" vertical="center" wrapText="1"/>
    </xf>
    <xf numFmtId="183" fontId="2" fillId="2" borderId="0" xfId="0" applyNumberFormat="1" applyFont="1" applyFill="1" applyBorder="1" applyAlignment="1">
      <alignment horizontal="center" vertical="center"/>
    </xf>
    <xf numFmtId="0" fontId="2" fillId="2" borderId="0" xfId="0" applyFont="1" applyFill="1" applyAlignment="1">
      <alignment horizontal="center" vertical="center"/>
    </xf>
    <xf numFmtId="0" fontId="3" fillId="0" borderId="0" xfId="0" applyFont="1" applyFill="1" applyBorder="1" applyAlignment="1">
      <alignment horizontal="right" vertical="center"/>
    </xf>
    <xf numFmtId="0" fontId="4" fillId="0" borderId="0" xfId="70" applyFont="1" applyFill="1" applyAlignment="1">
      <alignment horizontal="center" vertical="center"/>
    </xf>
    <xf numFmtId="0" fontId="4" fillId="3" borderId="0" xfId="70" applyFont="1" applyFill="1" applyAlignment="1">
      <alignment horizontal="center" vertical="center"/>
    </xf>
    <xf numFmtId="0" fontId="4" fillId="0" borderId="0" xfId="70" applyFont="1" applyAlignment="1">
      <alignment horizontal="center" vertical="center"/>
    </xf>
    <xf numFmtId="0" fontId="5" fillId="4" borderId="2" xfId="7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6" borderId="2" xfId="70" applyFont="1" applyFill="1" applyBorder="1" applyAlignment="1">
      <alignment horizontal="center" vertical="center" wrapText="1"/>
    </xf>
    <xf numFmtId="0" fontId="5" fillId="6" borderId="2" xfId="70" applyFont="1" applyFill="1" applyBorder="1" applyAlignment="1">
      <alignment horizontal="center" vertical="center"/>
    </xf>
    <xf numFmtId="2" fontId="5" fillId="6" borderId="2" xfId="70" applyNumberFormat="1" applyFont="1" applyFill="1" applyBorder="1" applyAlignment="1">
      <alignment horizontal="center" vertical="center" wrapText="1"/>
    </xf>
    <xf numFmtId="0" fontId="5" fillId="7" borderId="2" xfId="70" applyFont="1" applyFill="1" applyBorder="1" applyAlignment="1">
      <alignment horizontal="center" vertical="center" wrapText="1"/>
    </xf>
    <xf numFmtId="0" fontId="5" fillId="0" borderId="2" xfId="70" applyFont="1" applyBorder="1" applyAlignment="1">
      <alignment horizontal="center" vertical="center" wrapText="1"/>
    </xf>
    <xf numFmtId="2" fontId="5" fillId="0" borderId="2" xfId="70" applyNumberFormat="1" applyFont="1" applyBorder="1" applyAlignment="1">
      <alignment horizontal="center" vertical="center" wrapText="1"/>
    </xf>
    <xf numFmtId="0" fontId="6" fillId="0" borderId="2" xfId="0" applyFont="1" applyBorder="1" applyAlignment="1">
      <alignment horizontal="center" vertical="center" wrapText="1"/>
    </xf>
    <xf numFmtId="1" fontId="5" fillId="0" borderId="2" xfId="70" applyNumberFormat="1" applyFont="1" applyBorder="1" applyAlignment="1">
      <alignment horizontal="center" vertical="center" wrapText="1"/>
    </xf>
    <xf numFmtId="0" fontId="4" fillId="0" borderId="2" xfId="70" applyFont="1" applyBorder="1" applyAlignment="1">
      <alignment horizontal="center" vertical="center"/>
    </xf>
    <xf numFmtId="1" fontId="4" fillId="0" borderId="2" xfId="70" applyNumberFormat="1" applyFont="1" applyBorder="1" applyAlignment="1">
      <alignment horizontal="center" vertical="center" wrapText="1"/>
    </xf>
    <xf numFmtId="1" fontId="4" fillId="0" borderId="2" xfId="70" applyNumberFormat="1" applyFont="1" applyBorder="1" applyAlignment="1">
      <alignment horizontal="center" vertical="center"/>
    </xf>
    <xf numFmtId="2" fontId="4" fillId="0" borderId="2" xfId="70" applyNumberFormat="1" applyFont="1" applyBorder="1" applyAlignment="1">
      <alignment horizontal="center" vertical="center"/>
    </xf>
    <xf numFmtId="0" fontId="4" fillId="0" borderId="2" xfId="70" applyFont="1" applyBorder="1" applyAlignment="1">
      <alignment horizontal="center" vertical="center" wrapText="1"/>
    </xf>
    <xf numFmtId="2" fontId="4" fillId="0" borderId="2" xfId="70" applyNumberFormat="1" applyFont="1" applyBorder="1" applyAlignment="1">
      <alignment horizontal="center" vertical="center" wrapText="1"/>
    </xf>
    <xf numFmtId="0" fontId="4" fillId="8" borderId="2" xfId="70" applyFont="1" applyFill="1" applyBorder="1" applyAlignment="1">
      <alignment horizontal="center" vertical="center" wrapText="1"/>
    </xf>
    <xf numFmtId="0" fontId="4" fillId="8" borderId="2" xfId="70" applyFont="1" applyFill="1" applyBorder="1" applyAlignment="1">
      <alignment horizontal="center" vertical="center"/>
    </xf>
    <xf numFmtId="2" fontId="4" fillId="8" borderId="2" xfId="70" applyNumberFormat="1" applyFont="1" applyFill="1" applyBorder="1" applyAlignment="1">
      <alignment horizontal="center" vertical="center"/>
    </xf>
    <xf numFmtId="2" fontId="5" fillId="8" borderId="2" xfId="70"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0" fontId="5" fillId="8" borderId="2" xfId="70" applyFont="1" applyFill="1" applyBorder="1" applyAlignment="1">
      <alignment horizontal="center" vertical="center"/>
    </xf>
    <xf numFmtId="0" fontId="5" fillId="9" borderId="2" xfId="70" applyFont="1" applyFill="1" applyBorder="1" applyAlignment="1">
      <alignment horizontal="center" vertical="center" wrapText="1"/>
    </xf>
    <xf numFmtId="0" fontId="4" fillId="9" borderId="2" xfId="70" applyFont="1" applyFill="1" applyBorder="1" applyAlignment="1">
      <alignment horizontal="center" vertical="center" wrapText="1"/>
    </xf>
    <xf numFmtId="0" fontId="4" fillId="9" borderId="2" xfId="70" applyFont="1" applyFill="1" applyBorder="1" applyAlignment="1">
      <alignment horizontal="center" vertical="center"/>
    </xf>
    <xf numFmtId="2" fontId="4" fillId="9" borderId="2" xfId="70" applyNumberFormat="1" applyFont="1" applyFill="1" applyBorder="1" applyAlignment="1">
      <alignment horizontal="center" vertical="center"/>
    </xf>
    <xf numFmtId="0" fontId="5" fillId="10" borderId="2" xfId="70" applyFont="1" applyFill="1" applyBorder="1" applyAlignment="1">
      <alignment horizontal="center" vertical="center"/>
    </xf>
    <xf numFmtId="0" fontId="5" fillId="11" borderId="2" xfId="70" applyFont="1" applyFill="1" applyBorder="1" applyAlignment="1">
      <alignment horizontal="center" vertical="center" wrapText="1"/>
    </xf>
    <xf numFmtId="0" fontId="4" fillId="0" borderId="3" xfId="70" applyFont="1" applyBorder="1" applyAlignment="1">
      <alignment horizontal="center" vertical="center"/>
    </xf>
    <xf numFmtId="0" fontId="4" fillId="0" borderId="4" xfId="70" applyFont="1" applyBorder="1" applyAlignment="1">
      <alignment horizontal="center" vertical="center"/>
    </xf>
    <xf numFmtId="1" fontId="4" fillId="0" borderId="2" xfId="0" applyNumberFormat="1" applyFont="1" applyBorder="1" applyAlignment="1">
      <alignment horizontal="center" vertical="center" wrapText="1"/>
    </xf>
    <xf numFmtId="0" fontId="5" fillId="11" borderId="2" xfId="70" applyFont="1" applyFill="1" applyBorder="1" applyAlignment="1">
      <alignment horizontal="center" vertical="center"/>
    </xf>
    <xf numFmtId="0" fontId="4" fillId="0" borderId="8" xfId="70" applyFont="1" applyBorder="1" applyAlignment="1">
      <alignment horizontal="center" vertical="center"/>
    </xf>
    <xf numFmtId="0" fontId="6" fillId="0" borderId="0" xfId="0" applyFont="1" applyAlignment="1">
      <alignment horizontal="center" vertical="center"/>
    </xf>
    <xf numFmtId="0" fontId="4" fillId="11" borderId="2" xfId="70" applyFont="1" applyFill="1" applyBorder="1" applyAlignment="1">
      <alignment horizontal="center" vertical="center" wrapText="1"/>
    </xf>
    <xf numFmtId="0" fontId="5" fillId="12" borderId="2" xfId="70" applyFont="1" applyFill="1" applyBorder="1" applyAlignment="1">
      <alignment horizontal="center" vertical="center"/>
    </xf>
    <xf numFmtId="0" fontId="5" fillId="13" borderId="2" xfId="70" applyFont="1" applyFill="1" applyBorder="1" applyAlignment="1">
      <alignment horizontal="center" vertical="center"/>
    </xf>
    <xf numFmtId="0" fontId="4" fillId="0" borderId="8" xfId="70" applyFont="1" applyBorder="1" applyAlignment="1">
      <alignment horizontal="center" vertical="center" wrapText="1"/>
    </xf>
    <xf numFmtId="2" fontId="4" fillId="0" borderId="8" xfId="70" applyNumberFormat="1" applyFont="1" applyBorder="1" applyAlignment="1">
      <alignment horizontal="center" vertical="center"/>
    </xf>
    <xf numFmtId="0" fontId="5" fillId="13" borderId="3" xfId="70" applyFont="1" applyFill="1" applyBorder="1" applyAlignment="1">
      <alignment horizontal="center" vertical="center"/>
    </xf>
    <xf numFmtId="0" fontId="5" fillId="13" borderId="2" xfId="70" applyFont="1" applyFill="1" applyBorder="1" applyAlignment="1">
      <alignment horizontal="center" vertical="center" wrapText="1"/>
    </xf>
    <xf numFmtId="0" fontId="4" fillId="13" borderId="2" xfId="70" applyFont="1" applyFill="1" applyBorder="1" applyAlignment="1">
      <alignment horizontal="center" vertical="center" wrapText="1"/>
    </xf>
    <xf numFmtId="0" fontId="4" fillId="13" borderId="2" xfId="70" applyFont="1" applyFill="1" applyBorder="1" applyAlignment="1">
      <alignment horizontal="center" vertical="center"/>
    </xf>
    <xf numFmtId="2" fontId="4" fillId="13" borderId="2" xfId="70" applyNumberFormat="1" applyFont="1" applyFill="1" applyBorder="1" applyAlignment="1">
      <alignment horizontal="center" vertical="center"/>
    </xf>
    <xf numFmtId="0" fontId="5" fillId="14" borderId="2" xfId="70" applyFont="1" applyFill="1" applyBorder="1" applyAlignment="1">
      <alignment horizontal="center" vertical="center"/>
    </xf>
    <xf numFmtId="0" fontId="5" fillId="15" borderId="3" xfId="70" applyFont="1" applyFill="1" applyBorder="1" applyAlignment="1">
      <alignment horizontal="center" vertical="center"/>
    </xf>
    <xf numFmtId="0" fontId="4" fillId="0" borderId="2" xfId="70" applyFont="1" applyBorder="1" applyAlignment="1">
      <alignment horizontal="justify" vertical="center" wrapText="1"/>
    </xf>
    <xf numFmtId="0" fontId="5" fillId="15" borderId="2" xfId="70" applyFont="1" applyFill="1" applyBorder="1" applyAlignment="1">
      <alignment horizontal="center" vertical="center" wrapText="1"/>
    </xf>
    <xf numFmtId="0" fontId="4" fillId="15" borderId="2" xfId="70" applyFont="1" applyFill="1" applyBorder="1" applyAlignment="1">
      <alignment horizontal="center" vertical="center" wrapText="1"/>
    </xf>
    <xf numFmtId="0" fontId="4" fillId="15" borderId="2" xfId="70" applyFont="1" applyFill="1" applyBorder="1" applyAlignment="1">
      <alignment horizontal="center" vertical="center"/>
    </xf>
    <xf numFmtId="2" fontId="4" fillId="15" borderId="2" xfId="70" applyNumberFormat="1" applyFont="1" applyFill="1" applyBorder="1" applyAlignment="1">
      <alignment horizontal="center" vertical="center"/>
    </xf>
    <xf numFmtId="2" fontId="4" fillId="16" borderId="2" xfId="70" applyNumberFormat="1" applyFont="1" applyFill="1" applyBorder="1" applyAlignment="1">
      <alignment horizontal="center" vertical="center"/>
    </xf>
    <xf numFmtId="0" fontId="4" fillId="16" borderId="2" xfId="70" applyFont="1" applyFill="1" applyBorder="1" applyAlignment="1">
      <alignment horizontal="center" vertical="center"/>
    </xf>
    <xf numFmtId="0" fontId="5" fillId="17" borderId="3" xfId="70" applyFont="1" applyFill="1" applyBorder="1" applyAlignment="1">
      <alignment horizontal="center" vertical="center"/>
    </xf>
    <xf numFmtId="0" fontId="6" fillId="0" borderId="2" xfId="0" applyFont="1" applyBorder="1" applyAlignment="1">
      <alignment horizontal="center" vertical="center"/>
    </xf>
    <xf numFmtId="0" fontId="5" fillId="17" borderId="2" xfId="70" applyFont="1" applyFill="1" applyBorder="1" applyAlignment="1">
      <alignment horizontal="center" vertical="center" wrapText="1"/>
    </xf>
    <xf numFmtId="0" fontId="4" fillId="17" borderId="2" xfId="70" applyFont="1" applyFill="1" applyBorder="1" applyAlignment="1">
      <alignment horizontal="center" vertical="center" wrapText="1"/>
    </xf>
    <xf numFmtId="0" fontId="4" fillId="17" borderId="2" xfId="70" applyFont="1" applyFill="1" applyBorder="1" applyAlignment="1">
      <alignment horizontal="center" vertical="center"/>
    </xf>
    <xf numFmtId="2" fontId="4" fillId="17" borderId="2" xfId="70" applyNumberFormat="1" applyFont="1" applyFill="1" applyBorder="1" applyAlignment="1">
      <alignment horizontal="center" vertical="center"/>
    </xf>
    <xf numFmtId="0" fontId="5" fillId="18" borderId="2" xfId="70" applyFont="1" applyFill="1" applyBorder="1" applyAlignment="1">
      <alignment horizontal="center" vertical="center"/>
    </xf>
    <xf numFmtId="0" fontId="5" fillId="11" borderId="3" xfId="70" applyFont="1" applyFill="1" applyBorder="1" applyAlignment="1">
      <alignment horizontal="center" vertical="center"/>
    </xf>
    <xf numFmtId="0" fontId="4" fillId="11" borderId="2" xfId="70" applyFont="1" applyFill="1" applyBorder="1" applyAlignment="1">
      <alignment horizontal="center" vertical="center"/>
    </xf>
    <xf numFmtId="2" fontId="4" fillId="11" borderId="2" xfId="70" applyNumberFormat="1" applyFont="1" applyFill="1" applyBorder="1" applyAlignment="1">
      <alignment horizontal="center" vertical="center"/>
    </xf>
    <xf numFmtId="0" fontId="5" fillId="5" borderId="3" xfId="70" applyFont="1" applyFill="1" applyBorder="1" applyAlignment="1">
      <alignment horizontal="center" vertical="center"/>
    </xf>
    <xf numFmtId="0" fontId="5" fillId="0" borderId="2" xfId="70" applyFont="1" applyBorder="1" applyAlignment="1">
      <alignment horizontal="center" vertical="center"/>
    </xf>
    <xf numFmtId="0" fontId="5" fillId="5" borderId="2" xfId="70" applyFont="1" applyFill="1" applyBorder="1" applyAlignment="1">
      <alignment horizontal="center" vertical="center" wrapText="1"/>
    </xf>
    <xf numFmtId="0" fontId="4" fillId="5" borderId="2" xfId="70" applyFont="1" applyFill="1" applyBorder="1" applyAlignment="1">
      <alignment horizontal="center" vertical="center" wrapText="1"/>
    </xf>
    <xf numFmtId="0" fontId="4" fillId="5" borderId="2" xfId="70" applyFont="1" applyFill="1" applyBorder="1" applyAlignment="1">
      <alignment horizontal="center" vertical="center"/>
    </xf>
    <xf numFmtId="2" fontId="4" fillId="5" borderId="2" xfId="70" applyNumberFormat="1" applyFont="1" applyFill="1" applyBorder="1" applyAlignment="1">
      <alignment horizontal="center" vertical="center"/>
    </xf>
    <xf numFmtId="0" fontId="5" fillId="19" borderId="2" xfId="70" applyFont="1" applyFill="1" applyBorder="1" applyAlignment="1">
      <alignment horizontal="center" vertical="center"/>
    </xf>
    <xf numFmtId="0" fontId="5" fillId="7" borderId="3" xfId="70" applyFont="1" applyFill="1" applyBorder="1" applyAlignment="1">
      <alignment horizontal="center" vertical="center"/>
    </xf>
    <xf numFmtId="0" fontId="5" fillId="7" borderId="4" xfId="70" applyFont="1" applyFill="1" applyBorder="1" applyAlignment="1">
      <alignment horizontal="center" vertical="center"/>
    </xf>
    <xf numFmtId="184" fontId="4" fillId="0" borderId="2" xfId="1" applyNumberFormat="1" applyFont="1" applyBorder="1" applyAlignment="1">
      <alignment horizontal="center" vertical="center"/>
    </xf>
    <xf numFmtId="0" fontId="5" fillId="7" borderId="8" xfId="70" applyFont="1" applyFill="1" applyBorder="1" applyAlignment="1">
      <alignment horizontal="center" vertical="center"/>
    </xf>
    <xf numFmtId="0" fontId="5" fillId="7" borderId="2" xfId="70" applyFont="1" applyFill="1" applyBorder="1" applyAlignment="1">
      <alignment horizontal="center" vertical="center"/>
    </xf>
    <xf numFmtId="0" fontId="4" fillId="7" borderId="2" xfId="70" applyFont="1" applyFill="1" applyBorder="1" applyAlignment="1">
      <alignment horizontal="center" vertical="center"/>
    </xf>
    <xf numFmtId="0" fontId="4" fillId="7" borderId="3" xfId="70" applyFont="1" applyFill="1" applyBorder="1" applyAlignment="1">
      <alignment horizontal="center" vertical="center"/>
    </xf>
    <xf numFmtId="0" fontId="4" fillId="0" borderId="3" xfId="70" applyFont="1" applyBorder="1" applyAlignment="1">
      <alignment horizontal="center" vertical="center" wrapText="1"/>
    </xf>
    <xf numFmtId="1" fontId="4" fillId="0" borderId="3" xfId="70" applyNumberFormat="1" applyFont="1" applyBorder="1" applyAlignment="1">
      <alignment horizontal="center" vertical="center"/>
    </xf>
    <xf numFmtId="2" fontId="4" fillId="0" borderId="3" xfId="70" applyNumberFormat="1" applyFont="1" applyBorder="1" applyAlignment="1">
      <alignment horizontal="center" vertical="center"/>
    </xf>
    <xf numFmtId="2" fontId="4" fillId="0" borderId="0" xfId="70" applyNumberFormat="1" applyFont="1" applyAlignment="1">
      <alignment horizontal="center" vertical="center"/>
    </xf>
    <xf numFmtId="184" fontId="4" fillId="0" borderId="3" xfId="1" applyNumberFormat="1" applyFont="1" applyBorder="1" applyAlignment="1">
      <alignment horizontal="center" vertical="center"/>
    </xf>
    <xf numFmtId="0" fontId="4" fillId="0" borderId="2" xfId="70" applyFont="1" applyBorder="1" applyAlignment="1">
      <alignment horizontal="justify" vertical="top" wrapText="1"/>
    </xf>
    <xf numFmtId="0" fontId="4" fillId="7" borderId="4" xfId="70" applyFont="1" applyFill="1" applyBorder="1" applyAlignment="1">
      <alignment horizontal="center" vertical="center"/>
    </xf>
    <xf numFmtId="1" fontId="5" fillId="0" borderId="2" xfId="70" applyNumberFormat="1" applyFont="1" applyBorder="1" applyAlignment="1">
      <alignment horizontal="center" vertical="center"/>
    </xf>
    <xf numFmtId="184" fontId="4" fillId="0" borderId="2" xfId="1" applyNumberFormat="1" applyFont="1" applyFill="1" applyBorder="1" applyAlignment="1">
      <alignment horizontal="center" vertical="center"/>
    </xf>
    <xf numFmtId="0" fontId="5" fillId="0" borderId="4" xfId="70" applyFont="1" applyBorder="1" applyAlignment="1">
      <alignment horizontal="center" vertical="center" wrapText="1"/>
    </xf>
    <xf numFmtId="1" fontId="4" fillId="0" borderId="4" xfId="70" applyNumberFormat="1" applyFont="1" applyBorder="1" applyAlignment="1">
      <alignment horizontal="center" vertical="center"/>
    </xf>
    <xf numFmtId="2" fontId="4" fillId="0" borderId="4" xfId="70" applyNumberFormat="1" applyFont="1" applyBorder="1" applyAlignment="1">
      <alignment horizontal="center" vertical="center"/>
    </xf>
    <xf numFmtId="1" fontId="5" fillId="0" borderId="4" xfId="70" applyNumberFormat="1" applyFont="1" applyBorder="1" applyAlignment="1">
      <alignment horizontal="center" vertical="center"/>
    </xf>
    <xf numFmtId="0" fontId="4" fillId="0" borderId="4" xfId="70" applyFont="1" applyBorder="1" applyAlignment="1">
      <alignment horizontal="center" vertical="center" wrapText="1"/>
    </xf>
    <xf numFmtId="184" fontId="4" fillId="0" borderId="4" xfId="1" applyNumberFormat="1" applyFont="1" applyFill="1" applyBorder="1" applyAlignment="1">
      <alignment horizontal="center" vertical="center"/>
    </xf>
    <xf numFmtId="3" fontId="7" fillId="0" borderId="2" xfId="0" applyNumberFormat="1" applyFont="1" applyBorder="1" applyAlignment="1">
      <alignment horizontal="center" vertical="center" wrapText="1"/>
    </xf>
    <xf numFmtId="0" fontId="5" fillId="7" borderId="3" xfId="70" applyFont="1" applyFill="1" applyBorder="1" applyAlignment="1">
      <alignment horizontal="center" vertical="center" wrapText="1"/>
    </xf>
    <xf numFmtId="0" fontId="5" fillId="7" borderId="8" xfId="70" applyFont="1" applyFill="1" applyBorder="1" applyAlignment="1">
      <alignment horizontal="center" vertical="center" wrapText="1"/>
    </xf>
    <xf numFmtId="0" fontId="4" fillId="7" borderId="8" xfId="70" applyFont="1" applyFill="1" applyBorder="1" applyAlignment="1">
      <alignment horizontal="center" vertical="center" wrapText="1"/>
    </xf>
    <xf numFmtId="1" fontId="4" fillId="7" borderId="8" xfId="70" applyNumberFormat="1" applyFont="1" applyFill="1" applyBorder="1" applyAlignment="1">
      <alignment horizontal="center" vertical="center"/>
    </xf>
    <xf numFmtId="2" fontId="4" fillId="7" borderId="8" xfId="70" applyNumberFormat="1" applyFont="1" applyFill="1" applyBorder="1" applyAlignment="1">
      <alignment horizontal="center" vertical="center"/>
    </xf>
    <xf numFmtId="2" fontId="4" fillId="7" borderId="0" xfId="70" applyNumberFormat="1" applyFont="1" applyFill="1" applyAlignment="1">
      <alignment horizontal="center" vertical="center"/>
    </xf>
    <xf numFmtId="1" fontId="5" fillId="7" borderId="8" xfId="70" applyNumberFormat="1" applyFont="1" applyFill="1" applyBorder="1" applyAlignment="1">
      <alignment horizontal="center" vertical="center"/>
    </xf>
    <xf numFmtId="184" fontId="5" fillId="8" borderId="8" xfId="1" applyNumberFormat="1" applyFont="1" applyFill="1" applyBorder="1" applyAlignment="1">
      <alignment horizontal="center" vertical="center"/>
    </xf>
    <xf numFmtId="0" fontId="5" fillId="6" borderId="3" xfId="70" applyFont="1" applyFill="1" applyBorder="1" applyAlignment="1">
      <alignment horizontal="center" vertical="center" wrapText="1"/>
    </xf>
    <xf numFmtId="0" fontId="5" fillId="6" borderId="0" xfId="70" applyFont="1" applyFill="1" applyAlignment="1">
      <alignment horizontal="center" vertical="center"/>
    </xf>
    <xf numFmtId="0" fontId="4" fillId="16" borderId="3" xfId="70" applyFont="1" applyFill="1" applyBorder="1" applyAlignment="1">
      <alignment horizontal="center" vertical="center"/>
    </xf>
    <xf numFmtId="0" fontId="4" fillId="16" borderId="4" xfId="70" applyFont="1" applyFill="1" applyBorder="1" applyAlignment="1">
      <alignment horizontal="center" vertical="center"/>
    </xf>
    <xf numFmtId="0" fontId="4" fillId="20" borderId="2" xfId="70" applyFont="1" applyFill="1" applyBorder="1" applyAlignment="1">
      <alignment horizontal="center" vertical="center"/>
    </xf>
    <xf numFmtId="0" fontId="8" fillId="0" borderId="0" xfId="0" applyFont="1" applyFill="1" applyBorder="1" applyAlignment="1">
      <alignment horizontal="center" vertical="center" wrapText="1"/>
    </xf>
    <xf numFmtId="2" fontId="8" fillId="0" borderId="0" xfId="0" applyNumberFormat="1" applyFont="1" applyFill="1" applyBorder="1" applyAlignment="1">
      <alignment horizontal="center" vertical="center" wrapText="1"/>
    </xf>
    <xf numFmtId="0" fontId="4" fillId="21" borderId="2" xfId="70" applyFont="1" applyFill="1" applyBorder="1" applyAlignment="1">
      <alignment horizontal="center" vertical="center" wrapText="1"/>
    </xf>
    <xf numFmtId="2" fontId="4" fillId="21" borderId="2" xfId="70" applyNumberFormat="1" applyFont="1" applyFill="1" applyBorder="1" applyAlignment="1">
      <alignment horizontal="center" vertical="center" wrapText="1"/>
    </xf>
    <xf numFmtId="2" fontId="4" fillId="21" borderId="2" xfId="70" applyNumberFormat="1" applyFont="1" applyFill="1" applyBorder="1" applyAlignment="1">
      <alignment horizontal="center" vertical="center"/>
    </xf>
    <xf numFmtId="184" fontId="4" fillId="21" borderId="2" xfId="1" applyNumberFormat="1" applyFont="1" applyFill="1" applyBorder="1" applyAlignment="1">
      <alignment horizontal="center" vertical="center" wrapText="1"/>
    </xf>
    <xf numFmtId="184" fontId="5" fillId="21" borderId="2" xfId="1" applyNumberFormat="1" applyFont="1" applyFill="1" applyBorder="1" applyAlignment="1">
      <alignment horizontal="center" vertical="center" wrapText="1"/>
    </xf>
    <xf numFmtId="0" fontId="4" fillId="16" borderId="4" xfId="70" applyFont="1" applyFill="1" applyBorder="1" applyAlignment="1">
      <alignment horizontal="center" vertical="center"/>
    </xf>
    <xf numFmtId="0" fontId="5" fillId="0" borderId="2" xfId="70" applyFont="1" applyFill="1" applyBorder="1" applyAlignment="1">
      <alignment horizontal="center" vertical="center"/>
    </xf>
    <xf numFmtId="0" fontId="5" fillId="0" borderId="3" xfId="70" applyFont="1" applyFill="1" applyBorder="1" applyAlignment="1">
      <alignment horizontal="center" vertical="center"/>
    </xf>
    <xf numFmtId="0" fontId="4" fillId="0" borderId="3" xfId="70" applyFont="1" applyFill="1" applyBorder="1" applyAlignment="1">
      <alignment horizontal="center" vertical="center" wrapText="1"/>
    </xf>
    <xf numFmtId="2" fontId="4" fillId="0" borderId="3" xfId="70" applyNumberFormat="1" applyFont="1" applyFill="1" applyBorder="1" applyAlignment="1">
      <alignment horizontal="center" vertical="center" wrapText="1"/>
    </xf>
    <xf numFmtId="1" fontId="5" fillId="0" borderId="3" xfId="70" applyNumberFormat="1" applyFont="1" applyFill="1" applyBorder="1" applyAlignment="1">
      <alignment horizontal="center" vertical="center"/>
    </xf>
    <xf numFmtId="0" fontId="4" fillId="0" borderId="3" xfId="70" applyFont="1" applyFill="1" applyBorder="1" applyAlignment="1">
      <alignment horizontal="center" vertical="center"/>
    </xf>
    <xf numFmtId="184" fontId="5" fillId="0" borderId="2" xfId="1" applyNumberFormat="1" applyFont="1" applyFill="1" applyBorder="1" applyAlignment="1">
      <alignment horizontal="center" vertical="center" wrapText="1"/>
    </xf>
    <xf numFmtId="0" fontId="5" fillId="0" borderId="3" xfId="70" applyFont="1" applyFill="1" applyBorder="1" applyAlignment="1">
      <alignment horizontal="center" vertical="center"/>
    </xf>
    <xf numFmtId="0" fontId="4" fillId="0" borderId="3" xfId="70" applyFont="1" applyFill="1" applyBorder="1" applyAlignment="1">
      <alignment horizontal="center" vertical="center" wrapText="1"/>
    </xf>
    <xf numFmtId="2" fontId="4" fillId="0" borderId="3" xfId="70" applyNumberFormat="1" applyFont="1" applyFill="1" applyBorder="1" applyAlignment="1">
      <alignment horizontal="center" vertical="center" wrapText="1"/>
    </xf>
    <xf numFmtId="1" fontId="5" fillId="0" borderId="3" xfId="70" applyNumberFormat="1" applyFont="1" applyFill="1" applyBorder="1" applyAlignment="1">
      <alignment horizontal="center" vertical="center"/>
    </xf>
    <xf numFmtId="0" fontId="4" fillId="0" borderId="3" xfId="70" applyFont="1" applyFill="1" applyBorder="1" applyAlignment="1">
      <alignment horizontal="center" vertical="center"/>
    </xf>
    <xf numFmtId="0" fontId="4" fillId="0" borderId="5" xfId="70" applyFont="1" applyBorder="1" applyAlignment="1">
      <alignment horizontal="center" vertical="center" wrapText="1"/>
    </xf>
    <xf numFmtId="2" fontId="5" fillId="0" borderId="2" xfId="70" applyNumberFormat="1" applyFont="1" applyBorder="1" applyAlignment="1">
      <alignment horizontal="center" vertical="center"/>
    </xf>
    <xf numFmtId="0" fontId="4" fillId="0" borderId="5" xfId="70" applyFont="1" applyFill="1" applyBorder="1" applyAlignment="1">
      <alignment horizontal="center" vertical="center" wrapText="1"/>
    </xf>
    <xf numFmtId="0" fontId="4" fillId="0" borderId="2" xfId="70" applyFont="1" applyFill="1" applyBorder="1" applyAlignment="1">
      <alignment horizontal="center" vertical="center" wrapText="1"/>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5" fillId="0" borderId="5" xfId="70" applyFont="1" applyBorder="1" applyAlignment="1">
      <alignment horizontal="center" vertical="center" wrapText="1"/>
    </xf>
    <xf numFmtId="184" fontId="4" fillId="0" borderId="8" xfId="1" applyNumberFormat="1" applyFont="1" applyBorder="1" applyAlignment="1">
      <alignment horizontal="center" vertical="center"/>
    </xf>
    <xf numFmtId="0" fontId="5" fillId="16" borderId="3" xfId="70" applyFont="1" applyFill="1" applyBorder="1" applyAlignment="1">
      <alignment horizontal="center" vertical="center" wrapText="1"/>
    </xf>
    <xf numFmtId="0" fontId="5" fillId="16" borderId="2" xfId="70" applyFont="1" applyFill="1" applyBorder="1" applyAlignment="1">
      <alignment horizontal="center" vertical="center"/>
    </xf>
    <xf numFmtId="2" fontId="5" fillId="16" borderId="2" xfId="70" applyNumberFormat="1" applyFont="1" applyFill="1" applyBorder="1" applyAlignment="1">
      <alignment horizontal="center" vertical="center" wrapText="1"/>
    </xf>
    <xf numFmtId="0" fontId="5" fillId="16" borderId="2" xfId="70" applyFont="1" applyFill="1" applyBorder="1" applyAlignment="1">
      <alignment horizontal="center" vertical="center" wrapText="1"/>
    </xf>
    <xf numFmtId="3" fontId="7" fillId="16" borderId="0" xfId="0" applyNumberFormat="1" applyFont="1" applyFill="1" applyAlignment="1">
      <alignment horizontal="center" vertical="center"/>
    </xf>
    <xf numFmtId="0" fontId="5" fillId="6" borderId="8" xfId="70"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0" fontId="4" fillId="16" borderId="8" xfId="70" applyFont="1" applyFill="1" applyBorder="1" applyAlignment="1">
      <alignment horizontal="center" vertical="center"/>
    </xf>
    <xf numFmtId="4" fontId="4" fillId="0" borderId="2" xfId="0" applyNumberFormat="1" applyFont="1" applyBorder="1" applyAlignment="1">
      <alignment horizontal="center" vertical="center"/>
    </xf>
    <xf numFmtId="0" fontId="5" fillId="0" borderId="2" xfId="0" applyFont="1" applyBorder="1" applyAlignment="1">
      <alignment horizontal="center" vertical="center"/>
    </xf>
    <xf numFmtId="0" fontId="4" fillId="0" borderId="2" xfId="0" applyFont="1" applyBorder="1" applyAlignment="1">
      <alignment horizontal="center" vertical="center"/>
    </xf>
    <xf numFmtId="176" fontId="5" fillId="0" borderId="2" xfId="1" applyFont="1" applyBorder="1" applyAlignment="1">
      <alignment horizontal="center" vertical="center"/>
    </xf>
    <xf numFmtId="4" fontId="4" fillId="0" borderId="2" xfId="70" applyNumberFormat="1" applyFont="1" applyBorder="1" applyAlignment="1">
      <alignment horizontal="center" vertical="center"/>
    </xf>
    <xf numFmtId="0" fontId="4" fillId="0" borderId="5" xfId="70" applyFont="1" applyBorder="1" applyAlignment="1">
      <alignment horizontal="center" vertical="center"/>
    </xf>
    <xf numFmtId="0" fontId="7" fillId="16" borderId="2" xfId="0" applyFont="1" applyFill="1" applyBorder="1" applyAlignment="1">
      <alignment horizontal="center" vertical="center" wrapText="1"/>
    </xf>
    <xf numFmtId="0" fontId="6" fillId="16" borderId="2" xfId="0" applyFont="1" applyFill="1" applyBorder="1" applyAlignment="1">
      <alignment horizontal="center" vertical="center" wrapText="1"/>
    </xf>
    <xf numFmtId="4" fontId="4" fillId="16" borderId="2" xfId="0" applyNumberFormat="1" applyFont="1" applyFill="1" applyBorder="1" applyAlignment="1">
      <alignment horizontal="center" vertical="center"/>
    </xf>
    <xf numFmtId="0" fontId="5" fillId="16" borderId="2" xfId="0" applyFont="1" applyFill="1" applyBorder="1" applyAlignment="1">
      <alignment horizontal="center" vertical="center"/>
    </xf>
    <xf numFmtId="0" fontId="4" fillId="16" borderId="2" xfId="0" applyFont="1" applyFill="1" applyBorder="1" applyAlignment="1">
      <alignment horizontal="center" vertical="center"/>
    </xf>
    <xf numFmtId="176" fontId="5" fillId="16" borderId="2" xfId="1" applyFont="1" applyFill="1" applyBorder="1" applyAlignment="1">
      <alignment horizontal="center" vertical="center"/>
    </xf>
    <xf numFmtId="4" fontId="4" fillId="16" borderId="2" xfId="70" applyNumberFormat="1" applyFont="1" applyFill="1" applyBorder="1" applyAlignment="1">
      <alignment horizontal="center" vertical="center"/>
    </xf>
    <xf numFmtId="0" fontId="4" fillId="16" borderId="5" xfId="70" applyFont="1" applyFill="1" applyBorder="1" applyAlignment="1">
      <alignment horizontal="center" vertical="center"/>
    </xf>
    <xf numFmtId="0" fontId="4" fillId="15" borderId="8" xfId="70" applyFont="1" applyFill="1" applyBorder="1" applyAlignment="1">
      <alignment horizontal="center" vertical="center"/>
    </xf>
    <xf numFmtId="0" fontId="11" fillId="0" borderId="2" xfId="0" applyFont="1" applyBorder="1" applyAlignment="1">
      <alignment horizontal="center" vertical="center" wrapText="1"/>
    </xf>
    <xf numFmtId="1" fontId="6" fillId="0" borderId="2" xfId="0" applyNumberFormat="1" applyFont="1" applyBorder="1" applyAlignment="1">
      <alignment horizontal="center" vertical="center" wrapText="1"/>
    </xf>
    <xf numFmtId="0" fontId="6" fillId="0" borderId="5" xfId="0" applyFont="1" applyBorder="1" applyAlignment="1">
      <alignment horizontal="center" vertical="center" wrapText="1"/>
    </xf>
    <xf numFmtId="184" fontId="4" fillId="0" borderId="2" xfId="1" applyNumberFormat="1" applyFont="1" applyFill="1" applyBorder="1" applyAlignment="1">
      <alignment horizontal="center" vertical="center"/>
    </xf>
    <xf numFmtId="0" fontId="12" fillId="0" borderId="2" xfId="0" applyFont="1" applyBorder="1" applyAlignment="1">
      <alignment horizontal="center" vertical="center" wrapText="1"/>
    </xf>
    <xf numFmtId="0" fontId="12" fillId="15" borderId="2" xfId="0" applyFont="1" applyFill="1" applyBorder="1" applyAlignment="1">
      <alignment horizontal="center" vertical="center" wrapText="1"/>
    </xf>
    <xf numFmtId="0" fontId="11" fillId="15" borderId="2" xfId="0" applyFont="1" applyFill="1" applyBorder="1" applyAlignment="1">
      <alignment horizontal="center" vertical="center" wrapText="1"/>
    </xf>
    <xf numFmtId="1" fontId="6" fillId="15" borderId="2" xfId="0" applyNumberFormat="1" applyFont="1" applyFill="1" applyBorder="1" applyAlignment="1">
      <alignment horizontal="center" vertical="center" wrapText="1"/>
    </xf>
    <xf numFmtId="0" fontId="6" fillId="15" borderId="5" xfId="0" applyFont="1" applyFill="1" applyBorder="1" applyAlignment="1">
      <alignment horizontal="center" vertical="center" wrapText="1"/>
    </xf>
    <xf numFmtId="184" fontId="5" fillId="16" borderId="2" xfId="1" applyNumberFormat="1" applyFont="1" applyFill="1" applyBorder="1" applyAlignment="1">
      <alignment horizontal="center" vertical="center"/>
    </xf>
    <xf numFmtId="0" fontId="10" fillId="0" borderId="2" xfId="0" applyFont="1" applyBorder="1" applyAlignment="1">
      <alignment horizontal="center" vertical="center" wrapText="1"/>
    </xf>
    <xf numFmtId="0" fontId="10" fillId="0" borderId="2" xfId="0" applyFont="1" applyBorder="1" applyAlignment="1">
      <alignment horizontal="center" vertical="top" wrapText="1"/>
    </xf>
    <xf numFmtId="0" fontId="9" fillId="0" borderId="2" xfId="0" applyFont="1" applyBorder="1" applyAlignment="1">
      <alignment horizontal="center" vertical="top" wrapText="1"/>
    </xf>
    <xf numFmtId="0" fontId="5" fillId="0" borderId="3" xfId="70" applyFont="1" applyBorder="1" applyAlignment="1">
      <alignment horizontal="center" vertical="center" wrapText="1"/>
    </xf>
    <xf numFmtId="1" fontId="6" fillId="0" borderId="3" xfId="0" applyNumberFormat="1" applyFont="1" applyBorder="1" applyAlignment="1">
      <alignment horizontal="center" vertical="center" wrapText="1"/>
    </xf>
    <xf numFmtId="0" fontId="10" fillId="0" borderId="0" xfId="0" applyFont="1" applyAlignment="1">
      <alignment horizontal="center" vertical="center"/>
    </xf>
    <xf numFmtId="0" fontId="7" fillId="0" borderId="2" xfId="0" applyFont="1" applyFill="1" applyBorder="1" applyAlignment="1">
      <alignment horizontal="center" vertical="center" wrapText="1"/>
    </xf>
    <xf numFmtId="2" fontId="5" fillId="22" borderId="2" xfId="70" applyNumberFormat="1" applyFont="1" applyFill="1" applyBorder="1" applyAlignment="1">
      <alignment horizontal="center" vertical="center" wrapText="1"/>
    </xf>
    <xf numFmtId="0" fontId="4" fillId="17" borderId="8" xfId="70" applyFont="1" applyFill="1" applyBorder="1" applyAlignment="1">
      <alignment horizontal="center" vertical="center"/>
    </xf>
    <xf numFmtId="0" fontId="7" fillId="0" borderId="0" xfId="0" applyFont="1" applyFill="1" applyBorder="1" applyAlignment="1">
      <alignment horizontal="center" vertical="center"/>
    </xf>
    <xf numFmtId="0" fontId="6" fillId="0" borderId="2" xfId="73" applyFont="1" applyBorder="1" applyAlignment="1">
      <alignment horizontal="center" vertical="center" wrapText="1"/>
    </xf>
    <xf numFmtId="0" fontId="4" fillId="17" borderId="3" xfId="70" applyFont="1" applyFill="1" applyBorder="1" applyAlignment="1">
      <alignment horizontal="center" vertical="center"/>
    </xf>
    <xf numFmtId="0" fontId="6" fillId="0" borderId="2" xfId="82" applyFont="1" applyBorder="1" applyAlignment="1">
      <alignment horizontal="center" vertical="center" wrapText="1"/>
    </xf>
    <xf numFmtId="0" fontId="4" fillId="17" borderId="4" xfId="7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73" applyFont="1" applyBorder="1" applyAlignment="1">
      <alignment horizontal="center" vertical="center" wrapText="1"/>
    </xf>
    <xf numFmtId="184" fontId="4" fillId="0" borderId="2" xfId="1" applyNumberFormat="1" applyFont="1" applyBorder="1" applyAlignment="1">
      <alignment vertical="center"/>
    </xf>
    <xf numFmtId="0" fontId="6" fillId="0" borderId="0" xfId="0" applyNumberFormat="1" applyFont="1" applyFill="1" applyBorder="1" applyAlignment="1">
      <alignment horizontal="center" vertical="center" wrapText="1"/>
    </xf>
    <xf numFmtId="0" fontId="4" fillId="18" borderId="5" xfId="70" applyFont="1" applyFill="1" applyBorder="1" applyAlignment="1">
      <alignment horizontal="center" vertical="center"/>
    </xf>
    <xf numFmtId="0" fontId="4" fillId="18" borderId="6" xfId="70" applyFont="1" applyFill="1" applyBorder="1" applyAlignment="1">
      <alignment horizontal="center" vertical="center"/>
    </xf>
    <xf numFmtId="0" fontId="6" fillId="18" borderId="2" xfId="70" applyFont="1" applyFill="1" applyBorder="1" applyAlignment="1">
      <alignment horizontal="center" vertical="center"/>
    </xf>
    <xf numFmtId="0" fontId="13" fillId="0" borderId="0" xfId="70" applyFont="1" applyAlignment="1">
      <alignment horizontal="right"/>
    </xf>
    <xf numFmtId="0" fontId="5" fillId="0" borderId="5" xfId="70" applyFont="1" applyBorder="1" applyAlignment="1">
      <alignment horizontal="center" vertical="center"/>
    </xf>
    <xf numFmtId="0" fontId="5" fillId="0" borderId="6" xfId="70" applyFont="1" applyBorder="1" applyAlignment="1">
      <alignment horizontal="center" vertical="center"/>
    </xf>
    <xf numFmtId="184" fontId="5" fillId="0" borderId="2" xfId="1" applyNumberFormat="1" applyFont="1" applyFill="1" applyBorder="1" applyAlignment="1">
      <alignment horizontal="center" vertical="center"/>
    </xf>
    <xf numFmtId="185" fontId="5" fillId="0" borderId="2" xfId="70" applyNumberFormat="1" applyFont="1" applyBorder="1" applyAlignment="1">
      <alignment horizontal="center" vertical="center"/>
    </xf>
    <xf numFmtId="180" fontId="5" fillId="0" borderId="2" xfId="70" applyNumberFormat="1" applyFont="1" applyBorder="1" applyAlignment="1">
      <alignment horizontal="center" vertical="center"/>
    </xf>
    <xf numFmtId="0" fontId="14" fillId="0" borderId="0" xfId="0" applyFont="1" applyAlignment="1">
      <alignment wrapText="1"/>
    </xf>
    <xf numFmtId="0" fontId="1" fillId="0" borderId="0" xfId="0" applyFont="1" applyAlignment="1">
      <alignment wrapText="1"/>
    </xf>
    <xf numFmtId="0" fontId="0" fillId="0" borderId="0" xfId="0" applyAlignment="1">
      <alignment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5" xfId="0" applyFont="1" applyBorder="1" applyAlignment="1">
      <alignment horizontal="center" wrapText="1"/>
    </xf>
    <xf numFmtId="0" fontId="15" fillId="0" borderId="6" xfId="0" applyFont="1" applyBorder="1" applyAlignment="1">
      <alignment horizontal="center" wrapText="1"/>
    </xf>
    <xf numFmtId="0" fontId="15" fillId="0" borderId="7" xfId="0" applyFont="1" applyBorder="1" applyAlignment="1">
      <alignment horizont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1" xfId="0" applyFont="1" applyBorder="1" applyAlignment="1">
      <alignment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4" xfId="0" applyFont="1" applyBorder="1" applyAlignment="1">
      <alignment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7" xfId="0" applyFont="1" applyBorder="1" applyAlignment="1">
      <alignment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top" wrapText="1"/>
    </xf>
    <xf numFmtId="0" fontId="14" fillId="0" borderId="19" xfId="0" applyFont="1" applyBorder="1" applyAlignment="1">
      <alignment horizontal="center" vertical="top" wrapText="1"/>
    </xf>
    <xf numFmtId="0" fontId="14" fillId="0" borderId="19" xfId="0" applyFont="1" applyBorder="1" applyAlignment="1">
      <alignment horizontal="justify" vertical="top" wrapText="1"/>
    </xf>
    <xf numFmtId="0" fontId="14" fillId="0" borderId="19" xfId="0" applyFont="1" applyBorder="1" applyAlignment="1">
      <alignment horizontal="center" wrapText="1"/>
    </xf>
    <xf numFmtId="2" fontId="14" fillId="0" borderId="19" xfId="0" applyNumberFormat="1" applyFont="1" applyBorder="1" applyAlignment="1">
      <alignment horizontal="center" wrapText="1"/>
    </xf>
    <xf numFmtId="0" fontId="1" fillId="0" borderId="19" xfId="0" applyFont="1" applyBorder="1" applyAlignment="1">
      <alignment wrapText="1"/>
    </xf>
    <xf numFmtId="0" fontId="14" fillId="0" borderId="19" xfId="0" applyFont="1" applyBorder="1" applyAlignment="1">
      <alignment horizontal="justify" vertical="top"/>
    </xf>
    <xf numFmtId="2" fontId="16" fillId="0" borderId="19" xfId="0" applyNumberFormat="1" applyFont="1" applyBorder="1" applyAlignment="1">
      <alignment horizontal="center" wrapText="1"/>
    </xf>
    <xf numFmtId="2" fontId="0" fillId="0" borderId="0" xfId="0" applyNumberFormat="1" applyAlignment="1">
      <alignment wrapText="1"/>
    </xf>
    <xf numFmtId="0" fontId="16" fillId="0" borderId="5" xfId="0" applyFont="1" applyBorder="1" applyAlignment="1">
      <alignment horizontal="center" vertical="top" wrapText="1"/>
    </xf>
    <xf numFmtId="0" fontId="14" fillId="0" borderId="6" xfId="0" applyFont="1" applyBorder="1" applyAlignment="1">
      <alignment horizontal="center" vertical="top" wrapText="1"/>
    </xf>
    <xf numFmtId="0" fontId="14" fillId="0" borderId="6" xfId="0" applyFont="1" applyBorder="1" applyAlignment="1">
      <alignment horizontal="justify" vertical="top" wrapText="1"/>
    </xf>
    <xf numFmtId="0" fontId="14" fillId="0" borderId="6" xfId="0" applyFont="1" applyBorder="1" applyAlignment="1">
      <alignment horizontal="center" wrapText="1"/>
    </xf>
    <xf numFmtId="2" fontId="14" fillId="0" borderId="6" xfId="0" applyNumberFormat="1" applyFont="1" applyBorder="1" applyAlignment="1">
      <alignment horizontal="center" wrapText="1"/>
    </xf>
    <xf numFmtId="2" fontId="14" fillId="0" borderId="7" xfId="0" applyNumberFormat="1" applyFont="1" applyBorder="1" applyAlignment="1">
      <alignment horizontal="center" wrapText="1"/>
    </xf>
    <xf numFmtId="0" fontId="16" fillId="0" borderId="5" xfId="0" applyFont="1" applyBorder="1" applyAlignment="1">
      <alignment horizontal="center" wrapText="1"/>
    </xf>
    <xf numFmtId="0" fontId="16" fillId="0" borderId="7" xfId="0" applyFont="1" applyBorder="1" applyAlignment="1">
      <alignment horizontal="center" wrapText="1"/>
    </xf>
    <xf numFmtId="2" fontId="16" fillId="0" borderId="2" xfId="0" applyNumberFormat="1" applyFont="1" applyBorder="1" applyAlignment="1">
      <alignment horizontal="center" wrapText="1"/>
    </xf>
    <xf numFmtId="0" fontId="17" fillId="0" borderId="0" xfId="0" applyFont="1"/>
    <xf numFmtId="0" fontId="18" fillId="0" borderId="0" xfId="0" applyFont="1" applyAlignment="1">
      <alignment vertical="center"/>
    </xf>
    <xf numFmtId="0" fontId="16" fillId="0" borderId="0" xfId="0" applyFont="1" applyAlignment="1">
      <alignment horizontal="center" vertical="center"/>
    </xf>
    <xf numFmtId="0" fontId="14" fillId="0" borderId="0" xfId="86" applyFont="1"/>
    <xf numFmtId="0" fontId="19" fillId="0" borderId="0" xfId="0" applyFont="1"/>
    <xf numFmtId="0" fontId="14" fillId="0" borderId="0" xfId="0" applyFont="1" applyAlignment="1">
      <alignment horizontal="center" vertical="top" wrapText="1"/>
    </xf>
    <xf numFmtId="0" fontId="14" fillId="0" borderId="0" xfId="0" applyFont="1" applyAlignment="1">
      <alignment horizontal="justify" vertical="top" wrapText="1"/>
    </xf>
    <xf numFmtId="0" fontId="14" fillId="0" borderId="0" xfId="0" applyFont="1" applyAlignment="1">
      <alignment horizontal="center"/>
    </xf>
    <xf numFmtId="2" fontId="14" fillId="0" borderId="0" xfId="0" applyNumberFormat="1" applyFont="1" applyAlignment="1">
      <alignment horizontal="center"/>
    </xf>
    <xf numFmtId="2" fontId="16" fillId="0" borderId="0" xfId="0" applyNumberFormat="1" applyFont="1" applyAlignment="1">
      <alignment horizontal="center"/>
    </xf>
    <xf numFmtId="0" fontId="14" fillId="0" borderId="0" xfId="0" applyFont="1"/>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1" xfId="0" applyFont="1" applyBorder="1" applyAlignment="1">
      <alignment horizontal="center" vertical="center"/>
    </xf>
    <xf numFmtId="2" fontId="16" fillId="0" borderId="11" xfId="0" applyNumberFormat="1" applyFont="1" applyBorder="1" applyAlignment="1">
      <alignment horizontal="center" vertical="center" wrapText="1"/>
    </xf>
    <xf numFmtId="2" fontId="16" fillId="0" borderId="11" xfId="0" applyNumberFormat="1" applyFont="1" applyBorder="1" applyAlignment="1">
      <alignment horizontal="center" vertical="center"/>
    </xf>
    <xf numFmtId="2" fontId="16" fillId="0" borderId="12" xfId="0" applyNumberFormat="1" applyFont="1" applyBorder="1" applyAlignment="1">
      <alignment horizontal="center" vertical="center"/>
    </xf>
    <xf numFmtId="2" fontId="16" fillId="0" borderId="14" xfId="0" applyNumberFormat="1" applyFont="1" applyBorder="1" applyAlignment="1">
      <alignment horizontal="center" vertical="center" wrapText="1"/>
    </xf>
    <xf numFmtId="2" fontId="16" fillId="0" borderId="14" xfId="0" applyNumberFormat="1" applyFont="1" applyBorder="1" applyAlignment="1">
      <alignment horizontal="center" vertical="center"/>
    </xf>
    <xf numFmtId="2" fontId="16" fillId="0" borderId="15" xfId="0" applyNumberFormat="1" applyFont="1" applyBorder="1" applyAlignment="1">
      <alignment horizontal="center" vertical="center"/>
    </xf>
    <xf numFmtId="0" fontId="14" fillId="0" borderId="20" xfId="0" applyFont="1" applyBorder="1" applyAlignment="1">
      <alignment horizontal="center" vertical="top" wrapText="1"/>
    </xf>
    <xf numFmtId="0" fontId="14" fillId="0" borderId="20" xfId="0" applyFont="1" applyBorder="1" applyAlignment="1">
      <alignment horizontal="justify" vertical="top" wrapText="1"/>
    </xf>
    <xf numFmtId="0" fontId="16" fillId="0" borderId="20" xfId="0" applyFont="1" applyBorder="1" applyAlignment="1">
      <alignment horizontal="center" vertical="center"/>
    </xf>
    <xf numFmtId="2" fontId="16" fillId="0" borderId="20" xfId="0" applyNumberFormat="1" applyFont="1" applyBorder="1" applyAlignment="1">
      <alignment horizontal="center" vertical="center"/>
    </xf>
    <xf numFmtId="0" fontId="14" fillId="0" borderId="19" xfId="0" applyFont="1" applyBorder="1" applyAlignment="1">
      <alignment horizontal="center"/>
    </xf>
    <xf numFmtId="2" fontId="14" fillId="0" borderId="19" xfId="0" applyNumberFormat="1" applyFont="1" applyBorder="1" applyAlignment="1">
      <alignment horizontal="center"/>
    </xf>
    <xf numFmtId="2" fontId="16" fillId="0" borderId="19" xfId="0" applyNumberFormat="1" applyFont="1" applyBorder="1" applyAlignment="1">
      <alignment horizontal="center"/>
    </xf>
    <xf numFmtId="0" fontId="14" fillId="0" borderId="19" xfId="0" applyFont="1" applyBorder="1" applyAlignment="1">
      <alignment horizontal="center" vertical="center" wrapText="1"/>
    </xf>
    <xf numFmtId="0" fontId="16" fillId="0" borderId="19" xfId="0" applyFont="1" applyBorder="1" applyAlignment="1">
      <alignment horizontal="center" vertical="center"/>
    </xf>
    <xf numFmtId="2" fontId="16" fillId="0" borderId="19" xfId="0" applyNumberFormat="1" applyFont="1" applyBorder="1" applyAlignment="1">
      <alignment horizontal="center" vertical="center"/>
    </xf>
    <xf numFmtId="0" fontId="14" fillId="0" borderId="19" xfId="0" applyFont="1" applyBorder="1" applyAlignment="1">
      <alignment horizontal="center" vertical="center"/>
    </xf>
    <xf numFmtId="0" fontId="14" fillId="0" borderId="19" xfId="0" applyFont="1" applyBorder="1" applyAlignment="1">
      <alignment horizontal="right" vertical="top" wrapText="1"/>
    </xf>
    <xf numFmtId="2" fontId="14" fillId="0" borderId="19" xfId="0" applyNumberFormat="1" applyFont="1" applyBorder="1" applyAlignment="1">
      <alignment horizontal="center" vertical="center"/>
    </xf>
    <xf numFmtId="0" fontId="14" fillId="0" borderId="19" xfId="0" applyFont="1" applyBorder="1" applyAlignment="1">
      <alignment horizontal="right" vertical="center" wrapText="1"/>
    </xf>
    <xf numFmtId="0" fontId="16" fillId="0" borderId="0" xfId="0" applyFont="1" applyAlignment="1">
      <alignment horizontal="center" vertical="top" wrapText="1"/>
    </xf>
    <xf numFmtId="0" fontId="14" fillId="0" borderId="0" xfId="0" applyFont="1" applyAlignment="1">
      <alignment horizontal="right" vertical="center" wrapText="1"/>
    </xf>
    <xf numFmtId="2" fontId="16" fillId="0" borderId="0" xfId="0" applyNumberFormat="1" applyFont="1" applyAlignment="1">
      <alignment horizontal="center" vertical="center"/>
    </xf>
    <xf numFmtId="0" fontId="14" fillId="0" borderId="0" xfId="0" applyFont="1" applyAlignment="1">
      <alignment horizontal="center" vertical="center"/>
    </xf>
    <xf numFmtId="2" fontId="14" fillId="0" borderId="0" xfId="0" applyNumberFormat="1" applyFont="1" applyAlignment="1">
      <alignment horizontal="center" vertical="center"/>
    </xf>
    <xf numFmtId="0" fontId="14" fillId="0" borderId="5" xfId="0" applyFont="1" applyBorder="1" applyAlignment="1">
      <alignment horizontal="center" vertical="top" wrapText="1"/>
    </xf>
    <xf numFmtId="0" fontId="14" fillId="0" borderId="6" xfId="0" applyFont="1" applyBorder="1" applyAlignment="1">
      <alignment horizontal="right" vertical="top" wrapText="1"/>
    </xf>
    <xf numFmtId="1" fontId="14" fillId="0" borderId="6" xfId="0" applyNumberFormat="1" applyFont="1" applyBorder="1" applyAlignment="1">
      <alignment horizontal="center"/>
    </xf>
    <xf numFmtId="2" fontId="14" fillId="0" borderId="6" xfId="0" applyNumberFormat="1" applyFont="1" applyBorder="1" applyAlignment="1">
      <alignment horizontal="center"/>
    </xf>
    <xf numFmtId="0" fontId="14" fillId="0" borderId="7" xfId="0" applyFont="1" applyBorder="1" applyAlignment="1">
      <alignment horizontal="center"/>
    </xf>
    <xf numFmtId="2" fontId="16" fillId="0" borderId="6" xfId="0" applyNumberFormat="1" applyFont="1" applyBorder="1" applyAlignment="1">
      <alignment horizontal="center"/>
    </xf>
    <xf numFmtId="2" fontId="16" fillId="0" borderId="2" xfId="0" applyNumberFormat="1" applyFont="1" applyBorder="1" applyAlignment="1">
      <alignment horizontal="center"/>
    </xf>
    <xf numFmtId="0" fontId="14" fillId="0" borderId="21" xfId="0" applyFont="1" applyBorder="1" applyAlignment="1">
      <alignment horizontal="center" vertical="top" wrapText="1"/>
    </xf>
    <xf numFmtId="0" fontId="14" fillId="0" borderId="0" xfId="0" applyFont="1" applyAlignment="1">
      <alignment horizontal="right" vertical="top" wrapText="1"/>
    </xf>
    <xf numFmtId="1" fontId="14" fillId="0" borderId="0" xfId="0" applyNumberFormat="1" applyFont="1" applyAlignment="1">
      <alignment horizontal="center"/>
    </xf>
    <xf numFmtId="0" fontId="14" fillId="0" borderId="22" xfId="0" applyFont="1" applyBorder="1" applyAlignment="1">
      <alignment horizontal="center"/>
    </xf>
    <xf numFmtId="2" fontId="14" fillId="0" borderId="4" xfId="0" applyNumberFormat="1" applyFont="1" applyBorder="1" applyAlignment="1">
      <alignment horizontal="center"/>
    </xf>
    <xf numFmtId="0" fontId="18" fillId="0" borderId="0" xfId="86" applyFont="1"/>
    <xf numFmtId="0" fontId="14" fillId="0" borderId="0" xfId="0" applyFont="1" applyAlignment="1">
      <alignment horizontal="center" vertical="top"/>
    </xf>
    <xf numFmtId="0" fontId="16" fillId="0" borderId="0" xfId="0" applyFont="1" applyAlignment="1">
      <alignment horizontal="center"/>
    </xf>
    <xf numFmtId="0" fontId="21" fillId="0" borderId="0" xfId="0" applyFont="1" applyAlignment="1">
      <alignment horizontal="center" readingOrder="1"/>
    </xf>
    <xf numFmtId="0" fontId="22" fillId="0" borderId="0" xfId="0" applyFont="1" applyAlignment="1">
      <alignment horizontal="center"/>
    </xf>
    <xf numFmtId="2" fontId="22" fillId="0" borderId="0" xfId="0" applyNumberFormat="1" applyFont="1" applyAlignment="1">
      <alignment horizontal="center"/>
    </xf>
    <xf numFmtId="0" fontId="19" fillId="0" borderId="0" xfId="0" applyFont="1" applyAlignment="1">
      <alignment horizontal="center" vertical="center" wrapText="1"/>
    </xf>
    <xf numFmtId="0" fontId="19" fillId="0" borderId="0" xfId="0" applyFont="1" applyAlignment="1">
      <alignment vertical="center" wrapText="1"/>
    </xf>
    <xf numFmtId="2" fontId="19" fillId="0" borderId="0" xfId="0" applyNumberFormat="1" applyFont="1" applyAlignment="1">
      <alignment horizontal="center" vertical="center" wrapText="1"/>
    </xf>
    <xf numFmtId="0" fontId="23" fillId="0" borderId="0" xfId="0" applyFont="1" applyAlignment="1">
      <alignment horizontal="center" readingOrder="1"/>
    </xf>
    <xf numFmtId="0" fontId="24" fillId="0" borderId="0" xfId="0" applyFont="1" applyAlignment="1">
      <alignment wrapText="1"/>
    </xf>
    <xf numFmtId="0" fontId="14" fillId="0" borderId="0" xfId="70" applyFont="1"/>
    <xf numFmtId="0" fontId="0" fillId="0" borderId="0" xfId="70"/>
    <xf numFmtId="0" fontId="0" fillId="0" borderId="0" xfId="70" applyAlignment="1">
      <alignment horizontal="center"/>
    </xf>
    <xf numFmtId="0" fontId="16" fillId="0" borderId="5" xfId="70" applyFont="1" applyBorder="1" applyAlignment="1">
      <alignment horizontal="center" vertical="center" wrapText="1"/>
    </xf>
    <xf numFmtId="0" fontId="16" fillId="0" borderId="6" xfId="70" applyFont="1" applyBorder="1" applyAlignment="1">
      <alignment horizontal="center" vertical="center" wrapText="1"/>
    </xf>
    <xf numFmtId="0" fontId="16" fillId="0" borderId="7" xfId="70" applyFont="1" applyBorder="1" applyAlignment="1">
      <alignment horizontal="center" vertical="center" wrapText="1"/>
    </xf>
    <xf numFmtId="0" fontId="16" fillId="0" borderId="2" xfId="70" applyFont="1" applyBorder="1" applyAlignment="1">
      <alignment horizontal="center" vertical="center" wrapText="1"/>
    </xf>
    <xf numFmtId="2" fontId="16" fillId="0" borderId="2" xfId="70" applyNumberFormat="1" applyFont="1" applyBorder="1" applyAlignment="1">
      <alignment horizontal="center" vertical="center" wrapText="1"/>
    </xf>
    <xf numFmtId="0" fontId="16" fillId="0" borderId="19" xfId="70" applyFont="1" applyBorder="1" applyAlignment="1">
      <alignment horizontal="center" vertical="top"/>
    </xf>
    <xf numFmtId="0" fontId="14" fillId="0" borderId="19" xfId="70" applyFont="1" applyBorder="1" applyAlignment="1">
      <alignment horizontal="center" vertical="top"/>
    </xf>
    <xf numFmtId="0" fontId="14" fillId="0" borderId="19" xfId="70" applyFont="1" applyBorder="1" applyAlignment="1">
      <alignment horizontal="left"/>
    </xf>
    <xf numFmtId="2" fontId="16" fillId="0" borderId="19" xfId="70" applyNumberFormat="1" applyFont="1" applyBorder="1" applyAlignment="1">
      <alignment horizontal="center" wrapText="1"/>
    </xf>
    <xf numFmtId="0" fontId="14" fillId="0" borderId="23" xfId="70" applyFont="1" applyBorder="1" applyAlignment="1">
      <alignment horizontal="center" wrapText="1"/>
    </xf>
    <xf numFmtId="0" fontId="0" fillId="0" borderId="20" xfId="70" applyBorder="1" applyAlignment="1">
      <alignment horizontal="center"/>
    </xf>
    <xf numFmtId="0" fontId="0" fillId="0" borderId="20" xfId="70" applyBorder="1"/>
    <xf numFmtId="0" fontId="16" fillId="0" borderId="19" xfId="70" applyFont="1" applyBorder="1" applyAlignment="1">
      <alignment horizontal="center" vertical="top" wrapText="1"/>
    </xf>
    <xf numFmtId="0" fontId="24" fillId="0" borderId="19" xfId="0" applyFont="1" applyBorder="1" applyAlignment="1">
      <alignment horizontal="center" vertical="top" wrapText="1"/>
    </xf>
    <xf numFmtId="0" fontId="24" fillId="0" borderId="19" xfId="0" applyFont="1" applyBorder="1" applyAlignment="1">
      <alignment horizontal="justify" vertical="top" wrapText="1"/>
    </xf>
    <xf numFmtId="0" fontId="14" fillId="0" borderId="19" xfId="70" applyFont="1" applyBorder="1" applyAlignment="1">
      <alignment horizontal="center" vertical="top" wrapText="1"/>
    </xf>
    <xf numFmtId="0" fontId="14" fillId="0" borderId="19" xfId="70" applyFont="1" applyBorder="1" applyAlignment="1">
      <alignment horizontal="center"/>
    </xf>
    <xf numFmtId="0" fontId="14" fillId="0" borderId="19" xfId="70" applyFont="1" applyBorder="1" applyAlignment="1">
      <alignment horizontal="center" wrapText="1"/>
    </xf>
    <xf numFmtId="2" fontId="14" fillId="0" borderId="19" xfId="70" applyNumberFormat="1" applyFont="1" applyBorder="1" applyAlignment="1">
      <alignment horizontal="center"/>
    </xf>
    <xf numFmtId="186" fontId="14" fillId="0" borderId="19" xfId="70" applyNumberFormat="1" applyFont="1" applyBorder="1" applyAlignment="1">
      <alignment horizontal="center" wrapText="1"/>
    </xf>
    <xf numFmtId="0" fontId="14" fillId="0" borderId="19" xfId="70" applyFont="1" applyBorder="1" applyAlignment="1">
      <alignment horizontal="right"/>
    </xf>
    <xf numFmtId="0" fontId="14" fillId="0" borderId="19" xfId="88" applyFont="1" applyBorder="1" applyAlignment="1">
      <alignment horizontal="left" vertical="top" wrapText="1"/>
    </xf>
    <xf numFmtId="0" fontId="0" fillId="0" borderId="19" xfId="70" applyBorder="1"/>
    <xf numFmtId="0" fontId="25" fillId="0" borderId="19" xfId="0" applyFont="1" applyBorder="1" applyAlignment="1">
      <alignment horizontal="center" vertical="top" wrapText="1"/>
    </xf>
    <xf numFmtId="0" fontId="24" fillId="0" borderId="19" xfId="0" applyFont="1" applyBorder="1" applyAlignment="1">
      <alignment horizontal="center" wrapText="1"/>
    </xf>
    <xf numFmtId="2" fontId="24" fillId="0" borderId="19" xfId="0" applyNumberFormat="1" applyFont="1" applyBorder="1" applyAlignment="1">
      <alignment horizontal="center" wrapText="1"/>
    </xf>
    <xf numFmtId="0" fontId="14" fillId="0" borderId="19" xfId="88" applyFont="1" applyBorder="1" applyAlignment="1">
      <alignment horizontal="center" vertical="top" wrapText="1"/>
    </xf>
    <xf numFmtId="0" fontId="14" fillId="0" borderId="19" xfId="70" applyFont="1" applyBorder="1" applyAlignment="1">
      <alignment horizontal="justify" vertical="top" wrapText="1"/>
    </xf>
    <xf numFmtId="0" fontId="14" fillId="0" borderId="19" xfId="70" applyFont="1" applyBorder="1" applyAlignment="1">
      <alignment horizontal="justify" vertical="top"/>
    </xf>
    <xf numFmtId="0" fontId="14" fillId="0" borderId="19" xfId="74" applyFont="1" applyBorder="1" applyAlignment="1">
      <alignment horizontal="center" wrapText="1"/>
    </xf>
    <xf numFmtId="0" fontId="14" fillId="0" borderId="19" xfId="80" applyFont="1" applyBorder="1" applyAlignment="1">
      <alignment horizontal="center" vertical="top" wrapText="1"/>
    </xf>
    <xf numFmtId="0" fontId="14" fillId="0" borderId="19" xfId="70" applyFont="1" applyBorder="1" applyAlignment="1">
      <alignment horizontal="left" vertical="top" wrapText="1"/>
    </xf>
    <xf numFmtId="49" fontId="14" fillId="0" borderId="19" xfId="70" applyNumberFormat="1" applyFont="1" applyBorder="1" applyAlignment="1">
      <alignment horizontal="center" vertical="top"/>
    </xf>
    <xf numFmtId="0" fontId="14" fillId="0" borderId="19" xfId="74" applyFont="1" applyBorder="1" applyAlignment="1">
      <alignment horizontal="center"/>
    </xf>
    <xf numFmtId="0" fontId="14" fillId="0" borderId="19" xfId="75" applyFont="1" applyBorder="1" applyAlignment="1">
      <alignment horizontal="center" wrapText="1"/>
    </xf>
    <xf numFmtId="0" fontId="14" fillId="0" borderId="19" xfId="70" applyFont="1" applyBorder="1" applyAlignment="1">
      <alignment horizontal="right" vertical="top" wrapText="1"/>
    </xf>
    <xf numFmtId="0" fontId="16" fillId="0" borderId="19" xfId="74" applyFont="1" applyBorder="1" applyAlignment="1">
      <alignment horizontal="center" vertical="top"/>
    </xf>
    <xf numFmtId="183" fontId="14" fillId="0" borderId="19" xfId="80" applyNumberFormat="1" applyFont="1" applyBorder="1" applyAlignment="1">
      <alignment horizontal="center" vertical="top" wrapText="1"/>
    </xf>
    <xf numFmtId="0" fontId="14" fillId="0" borderId="19" xfId="80" applyFont="1" applyBorder="1" applyAlignment="1">
      <alignment horizontal="justify" vertical="top" wrapText="1"/>
    </xf>
    <xf numFmtId="0" fontId="14" fillId="0" borderId="19" xfId="74" applyFont="1" applyBorder="1" applyAlignment="1">
      <alignment horizontal="center" vertical="top" wrapText="1"/>
    </xf>
    <xf numFmtId="0" fontId="14" fillId="0" borderId="19" xfId="74" applyFont="1" applyBorder="1" applyAlignment="1">
      <alignment horizontal="justify" vertical="top" wrapText="1"/>
    </xf>
    <xf numFmtId="0" fontId="15" fillId="0" borderId="19" xfId="70" applyFont="1" applyBorder="1" applyAlignment="1">
      <alignment horizontal="center" vertical="top" wrapText="1"/>
    </xf>
    <xf numFmtId="187" fontId="14" fillId="0" borderId="19" xfId="70" applyNumberFormat="1" applyFont="1" applyBorder="1" applyAlignment="1">
      <alignment horizontal="center"/>
    </xf>
    <xf numFmtId="0" fontId="16" fillId="0" borderId="19" xfId="76" applyFont="1" applyBorder="1" applyAlignment="1">
      <alignment horizontal="center" vertical="top"/>
    </xf>
    <xf numFmtId="0" fontId="14" fillId="0" borderId="19" xfId="88" applyFont="1" applyBorder="1" applyAlignment="1">
      <alignment horizontal="right" vertical="top" wrapText="1"/>
    </xf>
    <xf numFmtId="0" fontId="14" fillId="0" borderId="19" xfId="88" applyFont="1" applyBorder="1" applyAlignment="1">
      <alignment horizontal="justify" vertical="top" wrapText="1"/>
    </xf>
    <xf numFmtId="0" fontId="14" fillId="0" borderId="19" xfId="71" applyFont="1" applyBorder="1" applyAlignment="1">
      <alignment horizontal="center" vertical="top" wrapText="1"/>
    </xf>
    <xf numFmtId="0" fontId="14" fillId="0" borderId="19" xfId="71" applyFont="1" applyBorder="1" applyAlignment="1">
      <alignment horizontal="justify" vertical="top" wrapText="1"/>
    </xf>
    <xf numFmtId="2" fontId="14" fillId="0" borderId="19" xfId="71" applyNumberFormat="1" applyFont="1" applyBorder="1" applyAlignment="1">
      <alignment horizontal="center" wrapText="1"/>
    </xf>
    <xf numFmtId="0" fontId="0" fillId="0" borderId="19" xfId="71" applyBorder="1" applyAlignment="1">
      <alignment wrapText="1"/>
    </xf>
    <xf numFmtId="0" fontId="14" fillId="0" borderId="19" xfId="71" applyFont="1" applyBorder="1" applyAlignment="1">
      <alignment horizontal="right" vertical="top" wrapText="1"/>
    </xf>
    <xf numFmtId="0" fontId="16" fillId="0" borderId="0" xfId="70" applyFont="1" applyAlignment="1">
      <alignment horizontal="center" vertical="top"/>
    </xf>
    <xf numFmtId="0" fontId="14" fillId="0" borderId="20" xfId="70" applyFont="1" applyBorder="1" applyAlignment="1">
      <alignment horizontal="center" vertical="top"/>
    </xf>
    <xf numFmtId="2" fontId="14" fillId="0" borderId="20" xfId="70" applyNumberFormat="1" applyFont="1" applyBorder="1" applyAlignment="1">
      <alignment horizontal="center"/>
    </xf>
    <xf numFmtId="2" fontId="16" fillId="0" borderId="20" xfId="70" applyNumberFormat="1" applyFont="1" applyBorder="1" applyAlignment="1">
      <alignment horizontal="center"/>
    </xf>
    <xf numFmtId="0" fontId="14" fillId="0" borderId="20" xfId="70" applyFont="1" applyBorder="1" applyAlignment="1">
      <alignment horizontal="center" wrapText="1"/>
    </xf>
    <xf numFmtId="0" fontId="16" fillId="0" borderId="5" xfId="70" applyFont="1" applyBorder="1" applyAlignment="1">
      <alignment horizontal="center" vertical="top"/>
    </xf>
    <xf numFmtId="0" fontId="14" fillId="0" borderId="6" xfId="70" applyFont="1" applyBorder="1" applyAlignment="1">
      <alignment horizontal="center" vertical="top"/>
    </xf>
    <xf numFmtId="0" fontId="14" fillId="0" borderId="6" xfId="70" applyFont="1" applyBorder="1"/>
    <xf numFmtId="0" fontId="16" fillId="0" borderId="5" xfId="70" applyFont="1" applyBorder="1" applyAlignment="1">
      <alignment horizontal="center" wrapText="1"/>
    </xf>
    <xf numFmtId="0" fontId="16" fillId="0" borderId="6" xfId="70" applyFont="1" applyBorder="1" applyAlignment="1">
      <alignment horizontal="center" wrapText="1"/>
    </xf>
    <xf numFmtId="0" fontId="16" fillId="0" borderId="7" xfId="70" applyFont="1" applyBorder="1" applyAlignment="1">
      <alignment horizontal="center" wrapText="1"/>
    </xf>
    <xf numFmtId="2" fontId="16" fillId="0" borderId="2" xfId="70" applyNumberFormat="1" applyFont="1" applyBorder="1" applyAlignment="1">
      <alignment horizontal="center"/>
    </xf>
    <xf numFmtId="0" fontId="0" fillId="0" borderId="7" xfId="70" applyBorder="1" applyAlignment="1">
      <alignment horizontal="center"/>
    </xf>
    <xf numFmtId="0" fontId="0" fillId="0" borderId="2" xfId="70" applyBorder="1"/>
    <xf numFmtId="0" fontId="16" fillId="0" borderId="10" xfId="77" applyFont="1" applyBorder="1" applyAlignment="1">
      <alignment horizontal="center" vertical="center" wrapText="1"/>
    </xf>
    <xf numFmtId="0" fontId="16" fillId="0" borderId="11" xfId="77" applyFont="1" applyBorder="1" applyAlignment="1">
      <alignment horizontal="center" vertical="center" wrapText="1"/>
    </xf>
    <xf numFmtId="2" fontId="16" fillId="0" borderId="11" xfId="77" applyNumberFormat="1" applyFont="1" applyBorder="1" applyAlignment="1">
      <alignment horizontal="center" vertical="center" wrapText="1"/>
    </xf>
    <xf numFmtId="4" fontId="16" fillId="0" borderId="11" xfId="77" applyNumberFormat="1" applyFont="1" applyBorder="1" applyAlignment="1">
      <alignment horizontal="center" vertical="center"/>
    </xf>
    <xf numFmtId="2" fontId="16" fillId="0" borderId="12" xfId="77" applyNumberFormat="1" applyFont="1" applyBorder="1" applyAlignment="1">
      <alignment horizontal="center" vertical="center"/>
    </xf>
    <xf numFmtId="0" fontId="16" fillId="0" borderId="13" xfId="77" applyFont="1" applyBorder="1" applyAlignment="1">
      <alignment horizontal="center" vertical="center" wrapText="1"/>
    </xf>
    <xf numFmtId="0" fontId="16" fillId="0" borderId="14" xfId="77" applyFont="1" applyBorder="1" applyAlignment="1">
      <alignment horizontal="center" vertical="center" wrapText="1"/>
    </xf>
    <xf numFmtId="2" fontId="16" fillId="0" borderId="14" xfId="77" applyNumberFormat="1" applyFont="1" applyBorder="1" applyAlignment="1">
      <alignment horizontal="center" vertical="center" wrapText="1"/>
    </xf>
    <xf numFmtId="4" fontId="16" fillId="0" borderId="14" xfId="77" applyNumberFormat="1" applyFont="1" applyBorder="1" applyAlignment="1">
      <alignment horizontal="center" vertical="center"/>
    </xf>
    <xf numFmtId="2" fontId="16" fillId="0" borderId="15" xfId="77" applyNumberFormat="1" applyFont="1" applyBorder="1" applyAlignment="1">
      <alignment horizontal="center" vertical="center"/>
    </xf>
    <xf numFmtId="0" fontId="14" fillId="0" borderId="20" xfId="81" applyFont="1" applyBorder="1" applyAlignment="1">
      <alignment horizontal="center" vertical="top" wrapText="1"/>
    </xf>
    <xf numFmtId="0" fontId="26" fillId="0" borderId="20" xfId="0" applyFont="1" applyBorder="1" applyAlignment="1">
      <alignment horizontal="justify" vertical="top" wrapText="1"/>
    </xf>
    <xf numFmtId="0" fontId="16" fillId="0" borderId="20" xfId="81" applyFont="1" applyBorder="1" applyAlignment="1">
      <alignment horizontal="center" wrapText="1"/>
    </xf>
    <xf numFmtId="0" fontId="14" fillId="0" borderId="20" xfId="81" applyFont="1" applyBorder="1" applyAlignment="1">
      <alignment horizontal="center" wrapText="1"/>
    </xf>
    <xf numFmtId="0" fontId="14" fillId="0" borderId="19" xfId="81" applyFont="1" applyBorder="1" applyAlignment="1">
      <alignment horizontal="center" vertical="top" wrapText="1"/>
    </xf>
    <xf numFmtId="0" fontId="14" fillId="0" borderId="19" xfId="81" applyFont="1" applyBorder="1" applyAlignment="1">
      <alignment horizontal="left" vertical="top" wrapText="1"/>
    </xf>
    <xf numFmtId="0" fontId="16" fillId="0" borderId="19" xfId="81" applyFont="1" applyBorder="1" applyAlignment="1">
      <alignment horizontal="center" wrapText="1"/>
    </xf>
    <xf numFmtId="0" fontId="14" fillId="0" borderId="19" xfId="81" applyFont="1" applyBorder="1" applyAlignment="1">
      <alignment horizontal="center" wrapText="1"/>
    </xf>
    <xf numFmtId="2" fontId="14" fillId="0" borderId="19" xfId="81" applyNumberFormat="1" applyFont="1" applyBorder="1" applyAlignment="1">
      <alignment horizontal="center" wrapText="1"/>
    </xf>
    <xf numFmtId="0" fontId="26" fillId="0" borderId="19" xfId="0" applyFont="1" applyBorder="1" applyAlignment="1">
      <alignment horizontal="justify" vertical="top" wrapText="1"/>
    </xf>
    <xf numFmtId="0" fontId="14" fillId="0" borderId="0" xfId="81" applyFont="1" applyAlignment="1">
      <alignment horizontal="center" vertical="top" wrapText="1"/>
    </xf>
    <xf numFmtId="0" fontId="26" fillId="0" borderId="0" xfId="0" applyFont="1" applyAlignment="1">
      <alignment horizontal="justify" vertical="top" wrapText="1"/>
    </xf>
    <xf numFmtId="2" fontId="16" fillId="0" borderId="0" xfId="81" applyNumberFormat="1" applyFont="1" applyAlignment="1">
      <alignment horizontal="center" wrapText="1"/>
    </xf>
    <xf numFmtId="2" fontId="14" fillId="0" borderId="0" xfId="81" applyNumberFormat="1" applyFont="1" applyAlignment="1">
      <alignment horizontal="center" wrapText="1"/>
    </xf>
    <xf numFmtId="0" fontId="16" fillId="0" borderId="5" xfId="70" applyFont="1" applyBorder="1" applyAlignment="1">
      <alignment horizontal="center" vertical="top" wrapText="1"/>
    </xf>
    <xf numFmtId="0" fontId="14" fillId="0" borderId="6" xfId="70" applyFont="1" applyBorder="1" applyAlignment="1">
      <alignment horizontal="center" vertical="top" wrapText="1"/>
    </xf>
    <xf numFmtId="0" fontId="14" fillId="0" borderId="6" xfId="70" applyFont="1" applyBorder="1" applyAlignment="1">
      <alignment horizontal="justify" vertical="top" wrapText="1"/>
    </xf>
    <xf numFmtId="2" fontId="14" fillId="0" borderId="7" xfId="70" applyNumberFormat="1" applyFont="1" applyBorder="1" applyAlignment="1">
      <alignment horizontal="center" wrapText="1"/>
    </xf>
    <xf numFmtId="2" fontId="16" fillId="0" borderId="2" xfId="70" applyNumberFormat="1" applyFont="1" applyBorder="1" applyAlignment="1">
      <alignment horizontal="center" wrapText="1"/>
    </xf>
    <xf numFmtId="0" fontId="27" fillId="0" borderId="0" xfId="86" applyFont="1"/>
    <xf numFmtId="0" fontId="22" fillId="0" borderId="0" xfId="0" applyFont="1"/>
    <xf numFmtId="0" fontId="1" fillId="0" borderId="0" xfId="0" applyFont="1" applyAlignment="1">
      <alignment horizontal="center"/>
    </xf>
    <xf numFmtId="0" fontId="0" fillId="0" borderId="19" xfId="0" applyBorder="1"/>
    <xf numFmtId="0" fontId="14" fillId="0" borderId="19" xfId="83" applyFont="1" applyBorder="1" applyAlignment="1">
      <alignment horizontal="center"/>
    </xf>
    <xf numFmtId="2" fontId="14" fillId="0" borderId="19" xfId="83" applyNumberFormat="1" applyFont="1" applyBorder="1" applyAlignment="1">
      <alignment horizontal="center" wrapText="1"/>
    </xf>
    <xf numFmtId="0" fontId="16" fillId="0" borderId="19" xfId="83" applyFont="1" applyBorder="1" applyAlignment="1">
      <alignment horizontal="center" vertical="top"/>
    </xf>
    <xf numFmtId="0" fontId="14" fillId="0" borderId="19" xfId="83" applyFont="1" applyBorder="1"/>
    <xf numFmtId="0" fontId="14" fillId="0" borderId="19" xfId="83" applyFont="1" applyBorder="1" applyAlignment="1">
      <alignment horizontal="center" vertical="top" wrapText="1"/>
    </xf>
    <xf numFmtId="0" fontId="14" fillId="0" borderId="19" xfId="83" applyFont="1" applyBorder="1" applyAlignment="1">
      <alignment horizontal="justify" vertical="top" wrapText="1"/>
    </xf>
    <xf numFmtId="0" fontId="14" fillId="0" borderId="19" xfId="0" applyFont="1" applyBorder="1"/>
    <xf numFmtId="0" fontId="14" fillId="0" borderId="19" xfId="83" applyFont="1" applyBorder="1" applyAlignment="1">
      <alignment horizontal="right" vertical="top" wrapText="1"/>
    </xf>
    <xf numFmtId="2" fontId="16" fillId="0" borderId="20" xfId="0" applyNumberFormat="1" applyFont="1" applyBorder="1" applyAlignment="1">
      <alignment horizontal="center" wrapText="1"/>
    </xf>
    <xf numFmtId="2" fontId="14" fillId="0" borderId="20" xfId="0" applyNumberFormat="1" applyFont="1" applyBorder="1" applyAlignment="1">
      <alignment horizontal="center" wrapText="1"/>
    </xf>
    <xf numFmtId="0" fontId="1" fillId="0" borderId="0" xfId="70" applyFont="1" applyAlignment="1">
      <alignment wrapText="1"/>
    </xf>
    <xf numFmtId="0" fontId="0" fillId="0" borderId="0" xfId="70" applyAlignment="1">
      <alignment wrapText="1"/>
    </xf>
    <xf numFmtId="0" fontId="15" fillId="0" borderId="5" xfId="70" applyFont="1" applyBorder="1" applyAlignment="1">
      <alignment horizontal="center" wrapText="1"/>
    </xf>
    <xf numFmtId="0" fontId="15" fillId="0" borderId="6" xfId="70" applyFont="1" applyBorder="1" applyAlignment="1">
      <alignment horizontal="center" wrapText="1"/>
    </xf>
    <xf numFmtId="0" fontId="15" fillId="0" borderId="7" xfId="70" applyFont="1" applyBorder="1" applyAlignment="1">
      <alignment horizontal="center" wrapText="1"/>
    </xf>
    <xf numFmtId="0" fontId="16" fillId="0" borderId="11" xfId="70" applyFont="1" applyBorder="1" applyAlignment="1">
      <alignment horizontal="center" vertical="center" wrapText="1"/>
    </xf>
    <xf numFmtId="0" fontId="16" fillId="0" borderId="11" xfId="70" applyFont="1" applyBorder="1" applyAlignment="1">
      <alignment vertical="center" wrapText="1"/>
    </xf>
    <xf numFmtId="0" fontId="16" fillId="0" borderId="12" xfId="70" applyFont="1" applyBorder="1" applyAlignment="1">
      <alignment horizontal="center" vertical="center" wrapText="1"/>
    </xf>
    <xf numFmtId="0" fontId="16" fillId="0" borderId="14" xfId="70" applyFont="1" applyBorder="1" applyAlignment="1">
      <alignment horizontal="center" vertical="center" wrapText="1"/>
    </xf>
    <xf numFmtId="0" fontId="16" fillId="0" borderId="14" xfId="70" applyFont="1" applyBorder="1" applyAlignment="1">
      <alignment vertical="center" wrapText="1"/>
    </xf>
    <xf numFmtId="0" fontId="16" fillId="0" borderId="15" xfId="70" applyFont="1" applyBorder="1" applyAlignment="1">
      <alignment horizontal="center" vertical="center" wrapText="1"/>
    </xf>
    <xf numFmtId="0" fontId="16" fillId="0" borderId="20" xfId="70" applyFont="1" applyBorder="1" applyAlignment="1">
      <alignment horizontal="center" vertical="top" wrapText="1"/>
    </xf>
    <xf numFmtId="0" fontId="14" fillId="0" borderId="20" xfId="70" applyFont="1" applyBorder="1" applyAlignment="1">
      <alignment horizontal="center" vertical="top" wrapText="1"/>
    </xf>
    <xf numFmtId="0" fontId="14" fillId="0" borderId="20" xfId="70" applyFont="1" applyBorder="1" applyAlignment="1">
      <alignment horizontal="justify" vertical="top" wrapText="1"/>
    </xf>
    <xf numFmtId="2" fontId="14" fillId="0" borderId="20" xfId="70" applyNumberFormat="1" applyFont="1" applyBorder="1" applyAlignment="1">
      <alignment horizontal="center" wrapText="1"/>
    </xf>
    <xf numFmtId="2" fontId="14" fillId="0" borderId="19" xfId="70" applyNumberFormat="1" applyFont="1" applyBorder="1" applyAlignment="1">
      <alignment horizontal="center" wrapText="1"/>
    </xf>
    <xf numFmtId="0" fontId="0" fillId="0" borderId="19" xfId="70" applyBorder="1" applyAlignment="1">
      <alignment wrapText="1"/>
    </xf>
    <xf numFmtId="0" fontId="16" fillId="0" borderId="19" xfId="0" applyFont="1" applyBorder="1" applyAlignment="1">
      <alignment horizontal="center" vertical="center" wrapText="1"/>
    </xf>
    <xf numFmtId="0" fontId="16" fillId="0" borderId="19" xfId="0" applyFont="1" applyBorder="1" applyAlignment="1">
      <alignment horizontal="center" wrapText="1"/>
    </xf>
    <xf numFmtId="0" fontId="16" fillId="0" borderId="20" xfId="0" applyFont="1" applyBorder="1" applyAlignment="1">
      <alignment horizontal="center" vertical="top" wrapText="1"/>
    </xf>
    <xf numFmtId="0" fontId="14" fillId="0" borderId="20" xfId="0" applyFont="1" applyBorder="1" applyAlignment="1">
      <alignment horizontal="justify" vertical="top"/>
    </xf>
    <xf numFmtId="0" fontId="14" fillId="0" borderId="20" xfId="0" applyFont="1" applyBorder="1" applyAlignment="1">
      <alignment horizontal="center" wrapText="1"/>
    </xf>
    <xf numFmtId="0" fontId="16" fillId="0" borderId="16" xfId="77" applyFont="1" applyBorder="1" applyAlignment="1">
      <alignment horizontal="center" vertical="center" wrapText="1"/>
    </xf>
    <xf numFmtId="0" fontId="16" fillId="0" borderId="17" xfId="77" applyFont="1" applyBorder="1" applyAlignment="1">
      <alignment horizontal="center" vertical="center" wrapText="1"/>
    </xf>
    <xf numFmtId="2" fontId="16" fillId="0" borderId="17" xfId="77" applyNumberFormat="1" applyFont="1" applyBorder="1" applyAlignment="1">
      <alignment horizontal="center" vertical="center" wrapText="1"/>
    </xf>
    <xf numFmtId="4" fontId="16" fillId="0" borderId="17" xfId="77" applyNumberFormat="1" applyFont="1" applyBorder="1" applyAlignment="1">
      <alignment horizontal="center" vertical="center"/>
    </xf>
    <xf numFmtId="2" fontId="16" fillId="0" borderId="18" xfId="77" applyNumberFormat="1" applyFont="1" applyBorder="1" applyAlignment="1">
      <alignment horizontal="center" vertical="center"/>
    </xf>
    <xf numFmtId="0" fontId="28" fillId="0" borderId="19" xfId="0" applyFont="1" applyBorder="1" applyAlignment="1">
      <alignment horizontal="justify"/>
    </xf>
    <xf numFmtId="2" fontId="16" fillId="0" borderId="19" xfId="77" applyNumberFormat="1" applyFont="1" applyBorder="1" applyAlignment="1">
      <alignment horizontal="center" vertical="center" wrapText="1"/>
    </xf>
    <xf numFmtId="2" fontId="16" fillId="0" borderId="19" xfId="77" applyNumberFormat="1" applyFont="1" applyBorder="1" applyAlignment="1">
      <alignment horizontal="center" wrapText="1"/>
    </xf>
    <xf numFmtId="0" fontId="14" fillId="0" borderId="19" xfId="0" applyFont="1" applyBorder="1" applyAlignment="1">
      <alignment horizontal="left" vertical="top" wrapText="1"/>
    </xf>
    <xf numFmtId="2" fontId="14" fillId="0" borderId="19" xfId="0" applyNumberFormat="1" applyFont="1" applyBorder="1" applyAlignment="1">
      <alignment horizontal="center" vertical="top" wrapText="1"/>
    </xf>
    <xf numFmtId="0" fontId="28" fillId="0" borderId="19" xfId="0" applyFont="1" applyBorder="1" applyAlignment="1">
      <alignment horizontal="center" vertical="top" wrapText="1"/>
    </xf>
    <xf numFmtId="0" fontId="28" fillId="0" borderId="19" xfId="0" applyFont="1" applyBorder="1" applyAlignment="1">
      <alignment horizontal="justify" vertical="top" wrapText="1"/>
    </xf>
    <xf numFmtId="0" fontId="29" fillId="0" borderId="19" xfId="0" applyFont="1" applyBorder="1" applyAlignment="1">
      <alignment horizontal="justify" vertical="top" wrapText="1"/>
    </xf>
    <xf numFmtId="0" fontId="14" fillId="0" borderId="24" xfId="0" applyFont="1" applyBorder="1" applyAlignment="1">
      <alignment horizontal="center" vertical="top" wrapText="1"/>
    </xf>
    <xf numFmtId="0" fontId="14" fillId="0" borderId="24" xfId="0" applyFont="1" applyBorder="1" applyAlignment="1">
      <alignment horizontal="left" vertical="top" wrapText="1"/>
    </xf>
    <xf numFmtId="2" fontId="16" fillId="0" borderId="24" xfId="0" applyNumberFormat="1" applyFont="1" applyBorder="1" applyAlignment="1">
      <alignment horizontal="center"/>
    </xf>
    <xf numFmtId="0" fontId="14" fillId="0" borderId="24" xfId="0" applyFont="1" applyBorder="1" applyAlignment="1">
      <alignment horizontal="center"/>
    </xf>
    <xf numFmtId="2" fontId="16" fillId="0" borderId="7" xfId="70" applyNumberFormat="1" applyFont="1" applyBorder="1" applyAlignment="1">
      <alignment horizontal="center" wrapText="1"/>
    </xf>
    <xf numFmtId="0" fontId="18" fillId="0" borderId="0" xfId="86" applyFont="1" applyAlignment="1">
      <alignment horizontal="center"/>
    </xf>
    <xf numFmtId="0" fontId="14" fillId="0" borderId="0" xfId="86" applyFont="1" applyAlignment="1">
      <alignment horizontal="center"/>
    </xf>
    <xf numFmtId="0" fontId="19" fillId="0" borderId="0" xfId="0" applyFont="1" applyAlignment="1">
      <alignment horizontal="center"/>
    </xf>
    <xf numFmtId="0" fontId="14" fillId="0" borderId="0" xfId="0" applyFont="1" applyAlignment="1">
      <alignment horizontal="left" vertical="top" wrapText="1"/>
    </xf>
    <xf numFmtId="2" fontId="16" fillId="0" borderId="25" xfId="0" applyNumberFormat="1" applyFont="1" applyBorder="1" applyAlignment="1">
      <alignment horizontal="center" vertical="center" wrapText="1"/>
    </xf>
    <xf numFmtId="2" fontId="16" fillId="0" borderId="26" xfId="0" applyNumberFormat="1" applyFont="1" applyBorder="1" applyAlignment="1">
      <alignment horizontal="center" vertical="center" wrapText="1"/>
    </xf>
    <xf numFmtId="2" fontId="16" fillId="0" borderId="20" xfId="0" applyNumberFormat="1" applyFont="1" applyBorder="1" applyAlignment="1">
      <alignment horizontal="center"/>
    </xf>
    <xf numFmtId="0" fontId="24" fillId="0" borderId="0" xfId="0" applyFont="1"/>
    <xf numFmtId="0" fontId="25" fillId="0" borderId="0" xfId="0" applyFont="1"/>
    <xf numFmtId="0" fontId="25" fillId="0" borderId="0" xfId="0" applyFont="1" applyAlignment="1">
      <alignment horizontal="center" vertical="top" wrapText="1"/>
    </xf>
    <xf numFmtId="0" fontId="24" fillId="0" borderId="0" xfId="0" applyFont="1" applyAlignment="1">
      <alignment horizontal="center" vertical="top" wrapText="1"/>
    </xf>
    <xf numFmtId="0" fontId="25" fillId="0" borderId="0" xfId="0" applyFont="1" applyAlignment="1">
      <alignment wrapText="1"/>
    </xf>
    <xf numFmtId="0" fontId="25" fillId="0" borderId="0" xfId="0" applyFont="1" applyAlignment="1">
      <alignment horizontal="center" wrapText="1"/>
    </xf>
    <xf numFmtId="0" fontId="24" fillId="0" borderId="0" xfId="0" applyFont="1" applyAlignment="1">
      <alignment horizont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9" xfId="0" applyFont="1" applyBorder="1" applyAlignment="1">
      <alignment horizontal="justify" vertical="top" wrapText="1"/>
    </xf>
    <xf numFmtId="0" fontId="30" fillId="0" borderId="19" xfId="0" applyFont="1" applyBorder="1" applyAlignment="1">
      <alignment horizontal="center" wrapText="1"/>
    </xf>
    <xf numFmtId="0" fontId="24" fillId="0" borderId="19" xfId="0" applyFont="1" applyBorder="1" applyAlignment="1">
      <alignment horizontal="right" vertical="top" wrapText="1"/>
    </xf>
    <xf numFmtId="0" fontId="30" fillId="0" borderId="19" xfId="0" applyFont="1" applyBorder="1" applyAlignment="1">
      <alignment horizontal="justify" vertical="top" wrapText="1"/>
    </xf>
    <xf numFmtId="0" fontId="30" fillId="0" borderId="19" xfId="0" applyFont="1" applyBorder="1" applyAlignment="1">
      <alignment horizontal="center" vertical="top" wrapText="1"/>
    </xf>
    <xf numFmtId="0" fontId="25" fillId="0" borderId="19" xfId="0" applyFont="1" applyBorder="1" applyAlignment="1">
      <alignment horizontal="center" vertical="top"/>
    </xf>
    <xf numFmtId="2" fontId="24" fillId="0" borderId="19" xfId="0" applyNumberFormat="1" applyFont="1" applyBorder="1" applyAlignment="1">
      <alignment horizontal="center"/>
    </xf>
    <xf numFmtId="0" fontId="24" fillId="0" borderId="19" xfId="0" applyFont="1" applyBorder="1" applyAlignment="1">
      <alignment horizontal="justify" vertical="top"/>
    </xf>
    <xf numFmtId="0" fontId="24" fillId="0" borderId="0" xfId="0" applyFont="1" applyAlignment="1">
      <alignment horizontal="justify" vertical="top" wrapText="1"/>
    </xf>
    <xf numFmtId="2" fontId="24" fillId="0" borderId="0" xfId="0" applyNumberFormat="1" applyFont="1" applyAlignment="1">
      <alignment horizontal="center" wrapText="1"/>
    </xf>
    <xf numFmtId="2" fontId="24" fillId="0" borderId="0" xfId="0" applyNumberFormat="1" applyFont="1" applyAlignment="1">
      <alignment horizontal="center"/>
    </xf>
    <xf numFmtId="0" fontId="25" fillId="0" borderId="5" xfId="0" applyFont="1" applyBorder="1" applyAlignment="1">
      <alignment horizontal="center" vertical="top" wrapText="1"/>
    </xf>
    <xf numFmtId="0" fontId="24" fillId="0" borderId="6" xfId="0" applyFont="1" applyBorder="1" applyAlignment="1">
      <alignment horizontal="center" vertical="top" wrapText="1"/>
    </xf>
    <xf numFmtId="0" fontId="24" fillId="0" borderId="6" xfId="0" applyFont="1" applyBorder="1" applyAlignment="1">
      <alignment horizontal="justify" vertical="top" wrapText="1"/>
    </xf>
    <xf numFmtId="2" fontId="25" fillId="0" borderId="7" xfId="0" applyNumberFormat="1" applyFont="1" applyBorder="1" applyAlignment="1">
      <alignment horizontal="center" wrapText="1"/>
    </xf>
    <xf numFmtId="0" fontId="25" fillId="0" borderId="5" xfId="0" applyFont="1" applyBorder="1" applyAlignment="1">
      <alignment horizontal="center" wrapText="1"/>
    </xf>
    <xf numFmtId="0" fontId="25" fillId="0" borderId="7" xfId="0" applyFont="1" applyBorder="1" applyAlignment="1">
      <alignment horizontal="center" wrapText="1"/>
    </xf>
    <xf numFmtId="2" fontId="25" fillId="0" borderId="2" xfId="0" applyNumberFormat="1" applyFont="1" applyBorder="1" applyAlignment="1">
      <alignment horizontal="center" wrapText="1"/>
    </xf>
    <xf numFmtId="2" fontId="24" fillId="0" borderId="7" xfId="0" applyNumberFormat="1" applyFont="1" applyBorder="1" applyAlignment="1">
      <alignment horizontal="center" wrapText="1"/>
    </xf>
  </cellXfs>
  <cellStyles count="97">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Accent1 - 20%" xfId="49"/>
    <cellStyle name="Accent1 - 60%" xfId="50"/>
    <cellStyle name="Accent2 - 20%" xfId="51"/>
    <cellStyle name="Accent2 - 40%" xfId="52"/>
    <cellStyle name="Accent2 - 60%" xfId="53"/>
    <cellStyle name="Accent3 - 40%" xfId="54"/>
    <cellStyle name="Accent3 - 60%" xfId="55"/>
    <cellStyle name="Accent5 - 20%" xfId="56"/>
    <cellStyle name="Accent6 - 40%" xfId="57"/>
    <cellStyle name="Accent6 - 60%" xfId="58"/>
    <cellStyle name="Comma 10" xfId="59"/>
    <cellStyle name="Comma 2" xfId="60"/>
    <cellStyle name="Comma 2 10" xfId="61"/>
    <cellStyle name="Comma 2 2 2 2" xfId="62"/>
    <cellStyle name="Comma 3 2" xfId="63"/>
    <cellStyle name="Comma 4 2" xfId="64"/>
    <cellStyle name="Emphasis 1" xfId="65"/>
    <cellStyle name="Emphasis 2" xfId="66"/>
    <cellStyle name="Emphasis 3" xfId="67"/>
    <cellStyle name="Excel Built-in Normal" xfId="68"/>
    <cellStyle name="Hyperlink 2" xfId="69"/>
    <cellStyle name="Normal 10" xfId="70"/>
    <cellStyle name="Normal 10 10" xfId="71"/>
    <cellStyle name="Normal 108" xfId="72"/>
    <cellStyle name="Normal 11 2" xfId="73"/>
    <cellStyle name="Normal 18" xfId="74"/>
    <cellStyle name="Normal 18 49" xfId="75"/>
    <cellStyle name="Normal 19" xfId="76"/>
    <cellStyle name="Normal 2" xfId="77"/>
    <cellStyle name="Normal 2 2 2" xfId="78"/>
    <cellStyle name="Normal 2 64" xfId="79"/>
    <cellStyle name="Normal 27 59" xfId="80"/>
    <cellStyle name="Normal 29 2" xfId="81"/>
    <cellStyle name="Normal 3" xfId="82"/>
    <cellStyle name="Normal 32" xfId="83"/>
    <cellStyle name="Normal 35" xfId="84"/>
    <cellStyle name="Normal 46 20" xfId="85"/>
    <cellStyle name="Normal 5" xfId="86"/>
    <cellStyle name="Normal 54 2" xfId="87"/>
    <cellStyle name="Normal 54 2 10" xfId="88"/>
    <cellStyle name="Normal 54 2 2 2" xfId="89"/>
    <cellStyle name="Normal 54 2 2 2 2" xfId="90"/>
    <cellStyle name="Normal 90 34" xfId="91"/>
    <cellStyle name="p2 2" xfId="92"/>
    <cellStyle name="Percent 2 6" xfId="93"/>
    <cellStyle name="Percent 3 2" xfId="94"/>
    <cellStyle name="Sheet Title 2" xfId="95"/>
    <cellStyle name="Style 1 24" xfId="9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externalLink" Target="externalLinks/externalLink2.xml"/><Relationship Id="rId13" Type="http://schemas.openxmlformats.org/officeDocument/2006/relationships/externalLink" Target="externalLinks/externalLink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harishmb\harish%20back%20up\Documents%20and%20Settings\Project\Desktop\CableSizing%20Calculation-R8%20RELIANCE-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usheela\PROJECTS\PROJECTS\ITPB%20MTB\TENDER%20DOCUMENTS\DRAFT\CABLE%20SIZING\CableSizing%20Calculation-R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BLE SCHEDULE"/>
      <sheetName val="CABLE DATA"/>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ABLE SCHEDULE"/>
      <sheetName val="CABLE DATA"/>
      <sheetName val="#REF"/>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O80"/>
  <sheetViews>
    <sheetView view="pageBreakPreview" zoomScale="68" zoomScaleNormal="80" workbookViewId="0">
      <selection activeCell="I10" sqref="I10"/>
    </sheetView>
  </sheetViews>
  <sheetFormatPr defaultColWidth="9.17592592592593" defaultRowHeight="15.6"/>
  <cols>
    <col min="1" max="1" width="8.09259259259259" style="506" customWidth="1"/>
    <col min="2" max="2" width="9.7037037037037" style="507" customWidth="1"/>
    <col min="3" max="3" width="38.0277777777778" style="508" customWidth="1"/>
    <col min="4" max="4" width="10.6481481481481" style="509" customWidth="1"/>
    <col min="5" max="5" width="9.17592592592593" style="510" customWidth="1"/>
    <col min="6" max="6" width="11.462962962963" style="510" customWidth="1"/>
    <col min="7" max="7" width="17.3981481481481" style="510" customWidth="1"/>
    <col min="8" max="13" width="9.17592592592593" style="345"/>
    <col min="14" max="15" width="11.462962962963" style="345" customWidth="1"/>
    <col min="16" max="16" width="13.0740740740741" style="345" customWidth="1"/>
    <col min="17" max="16384" width="9.17592592592593" style="345"/>
  </cols>
  <sheetData>
    <row r="1" ht="56.25" customHeight="1" spans="1:7">
      <c r="A1" s="291" t="s">
        <v>0</v>
      </c>
      <c r="B1" s="292"/>
      <c r="C1" s="292"/>
      <c r="D1" s="292"/>
      <c r="E1" s="292"/>
      <c r="F1" s="292"/>
      <c r="G1" s="293"/>
    </row>
    <row r="2" ht="25.5" customHeight="1" spans="1:7">
      <c r="A2" s="291" t="s">
        <v>1</v>
      </c>
      <c r="B2" s="292"/>
      <c r="C2" s="292"/>
      <c r="D2" s="292"/>
      <c r="E2" s="292"/>
      <c r="F2" s="292"/>
      <c r="G2" s="293"/>
    </row>
    <row r="3" ht="18.75" customHeight="1" spans="1:7">
      <c r="A3" s="511" t="s">
        <v>2</v>
      </c>
      <c r="B3" s="512" t="s">
        <v>3</v>
      </c>
      <c r="C3" s="512" t="s">
        <v>4</v>
      </c>
      <c r="D3" s="512" t="s">
        <v>5</v>
      </c>
      <c r="E3" s="512" t="s">
        <v>6</v>
      </c>
      <c r="F3" s="512" t="s">
        <v>7</v>
      </c>
      <c r="G3" s="513" t="s">
        <v>8</v>
      </c>
    </row>
    <row r="4" spans="1:7">
      <c r="A4" s="514"/>
      <c r="B4" s="515"/>
      <c r="C4" s="515"/>
      <c r="D4" s="515"/>
      <c r="E4" s="515"/>
      <c r="F4" s="515"/>
      <c r="G4" s="516"/>
    </row>
    <row r="5" spans="1:7">
      <c r="A5" s="372"/>
      <c r="B5" s="362"/>
      <c r="C5" s="363"/>
      <c r="D5" s="373"/>
      <c r="E5" s="373"/>
      <c r="F5" s="373"/>
      <c r="G5" s="373"/>
    </row>
    <row r="6" ht="62.4" spans="1:7">
      <c r="A6" s="372">
        <f>1</f>
        <v>1</v>
      </c>
      <c r="B6" s="362">
        <v>307</v>
      </c>
      <c r="C6" s="363" t="s">
        <v>9</v>
      </c>
      <c r="D6" s="373"/>
      <c r="E6" s="373"/>
      <c r="F6" s="373"/>
      <c r="G6" s="373"/>
    </row>
    <row r="7" spans="1:7">
      <c r="A7" s="372"/>
      <c r="B7" s="362"/>
      <c r="C7" s="363" t="s">
        <v>10</v>
      </c>
      <c r="D7" s="374" t="e">
        <f>#REF!</f>
        <v>#REF!</v>
      </c>
      <c r="E7" s="373" t="s">
        <v>11</v>
      </c>
      <c r="F7" s="374">
        <v>154.7</v>
      </c>
      <c r="G7" s="374" t="e">
        <f>ROUNDUP(F7*D7,0)</f>
        <v>#REF!</v>
      </c>
    </row>
    <row r="8" ht="15.75" customHeight="1" spans="1:7">
      <c r="A8" s="372"/>
      <c r="B8" s="362"/>
      <c r="C8" s="363"/>
      <c r="D8" s="373"/>
      <c r="E8" s="373"/>
      <c r="F8" s="374"/>
      <c r="G8" s="374"/>
    </row>
    <row r="9" ht="78" spans="1:7">
      <c r="A9" s="372">
        <f>A6+1</f>
        <v>2</v>
      </c>
      <c r="B9" s="362">
        <v>413</v>
      </c>
      <c r="C9" s="363" t="s">
        <v>12</v>
      </c>
      <c r="D9" s="373"/>
      <c r="E9" s="373"/>
      <c r="F9" s="374"/>
      <c r="G9" s="374"/>
    </row>
    <row r="10" ht="31.2" spans="1:7">
      <c r="A10" s="372"/>
      <c r="B10" s="362"/>
      <c r="C10" s="363" t="s">
        <v>13</v>
      </c>
      <c r="D10" s="373"/>
      <c r="E10" s="373"/>
      <c r="F10" s="374"/>
      <c r="G10" s="374"/>
    </row>
    <row r="11" ht="15.75" customHeight="1" spans="1:7">
      <c r="A11" s="372"/>
      <c r="B11" s="362"/>
      <c r="C11" s="517"/>
      <c r="D11" s="374" t="e">
        <f>#REF!</f>
        <v>#REF!</v>
      </c>
      <c r="E11" s="373" t="s">
        <v>11</v>
      </c>
      <c r="F11" s="374">
        <v>2754.2</v>
      </c>
      <c r="G11" s="374" t="e">
        <f>ROUNDUP(F11*D11,0)</f>
        <v>#REF!</v>
      </c>
    </row>
    <row r="12" ht="15.75" customHeight="1" spans="1:7">
      <c r="A12" s="372"/>
      <c r="B12" s="362"/>
      <c r="C12" s="363"/>
      <c r="D12" s="373"/>
      <c r="E12" s="373"/>
      <c r="F12" s="374"/>
      <c r="G12" s="374"/>
    </row>
    <row r="13" ht="99" customHeight="1" spans="1:7">
      <c r="A13" s="372">
        <f>A9+1</f>
        <v>3</v>
      </c>
      <c r="B13" s="362">
        <v>425</v>
      </c>
      <c r="C13" s="363" t="s">
        <v>14</v>
      </c>
      <c r="D13" s="373"/>
      <c r="E13" s="373"/>
      <c r="F13" s="374"/>
      <c r="G13" s="374"/>
    </row>
    <row r="14" ht="51.75" customHeight="1" spans="1:7">
      <c r="A14" s="372"/>
      <c r="B14" s="362"/>
      <c r="C14" s="363" t="s">
        <v>15</v>
      </c>
      <c r="D14" s="374" t="e">
        <f>#REF!</f>
        <v>#REF!</v>
      </c>
      <c r="E14" s="373" t="s">
        <v>11</v>
      </c>
      <c r="F14" s="374">
        <v>4323.5</v>
      </c>
      <c r="G14" s="374" t="e">
        <f>ROUNDUP(F14*D14,0)</f>
        <v>#REF!</v>
      </c>
    </row>
    <row r="15" ht="15.75" customHeight="1" spans="1:7">
      <c r="A15" s="372"/>
      <c r="B15" s="362"/>
      <c r="C15" s="363"/>
      <c r="D15" s="373"/>
      <c r="E15" s="373"/>
      <c r="F15" s="374"/>
      <c r="G15" s="374"/>
    </row>
    <row r="16" ht="93.6" spans="1:7">
      <c r="A16" s="372">
        <f>A13+1</f>
        <v>4</v>
      </c>
      <c r="B16" s="362">
        <v>904</v>
      </c>
      <c r="C16" s="363" t="s">
        <v>16</v>
      </c>
      <c r="D16" s="373"/>
      <c r="E16" s="373"/>
      <c r="F16" s="374"/>
      <c r="G16" s="374"/>
    </row>
    <row r="17" spans="1:7">
      <c r="A17" s="372"/>
      <c r="B17" s="362"/>
      <c r="C17" s="363" t="s">
        <v>17</v>
      </c>
      <c r="D17" s="374" t="e">
        <f>#REF!</f>
        <v>#REF!</v>
      </c>
      <c r="E17" s="373" t="s">
        <v>18</v>
      </c>
      <c r="F17" s="374">
        <v>66</v>
      </c>
      <c r="G17" s="374" t="e">
        <f>ROUNDUP(F17*D17,0)</f>
        <v>#REF!</v>
      </c>
    </row>
    <row r="18" ht="15.75" customHeight="1" spans="1:7">
      <c r="A18" s="372"/>
      <c r="B18" s="362"/>
      <c r="C18" s="363"/>
      <c r="D18" s="373"/>
      <c r="E18" s="373"/>
      <c r="F18" s="374"/>
      <c r="G18" s="374"/>
    </row>
    <row r="19" ht="62.4" spans="1:7">
      <c r="A19" s="372">
        <f>A16+1</f>
        <v>5</v>
      </c>
      <c r="B19" s="362">
        <v>430</v>
      </c>
      <c r="C19" s="363" t="s">
        <v>19</v>
      </c>
      <c r="D19" s="374" t="e">
        <f>#REF!</f>
        <v>#REF!</v>
      </c>
      <c r="E19" s="373" t="s">
        <v>20</v>
      </c>
      <c r="F19" s="374">
        <v>220.9</v>
      </c>
      <c r="G19" s="374" t="e">
        <f>ROUNDUP(F19*D19,0)</f>
        <v>#REF!</v>
      </c>
    </row>
    <row r="20" ht="15.75" customHeight="1" spans="1:7">
      <c r="A20" s="372"/>
      <c r="B20" s="362"/>
      <c r="C20" s="363"/>
      <c r="D20" s="373"/>
      <c r="E20" s="373"/>
      <c r="F20" s="374"/>
      <c r="G20" s="374"/>
    </row>
    <row r="21" ht="109.2" spans="1:7">
      <c r="A21" s="372">
        <f>A19+1</f>
        <v>6</v>
      </c>
      <c r="B21" s="362">
        <v>401</v>
      </c>
      <c r="C21" s="363" t="s">
        <v>21</v>
      </c>
      <c r="D21" s="374" t="e">
        <f>#REF!</f>
        <v>#REF!</v>
      </c>
      <c r="E21" s="373" t="s">
        <v>11</v>
      </c>
      <c r="F21" s="374">
        <v>54.7</v>
      </c>
      <c r="G21" s="374" t="e">
        <f>ROUNDUP(F21*D21,0)</f>
        <v>#REF!</v>
      </c>
    </row>
    <row r="22" spans="1:7">
      <c r="A22" s="372"/>
      <c r="B22" s="362"/>
      <c r="C22" s="363"/>
      <c r="D22" s="373"/>
      <c r="E22" s="373"/>
      <c r="F22" s="374"/>
      <c r="G22" s="374"/>
    </row>
    <row r="23" ht="78" spans="1:7">
      <c r="A23" s="372">
        <f>A21+1</f>
        <v>7</v>
      </c>
      <c r="B23" s="362">
        <v>402</v>
      </c>
      <c r="C23" s="363" t="s">
        <v>22</v>
      </c>
      <c r="D23" s="373" t="e">
        <f>#REF!</f>
        <v>#REF!</v>
      </c>
      <c r="E23" s="373" t="s">
        <v>11</v>
      </c>
      <c r="F23" s="374">
        <v>222</v>
      </c>
      <c r="G23" s="374" t="e">
        <f>ROUNDUP(F23*D23,0)</f>
        <v>#REF!</v>
      </c>
    </row>
    <row r="24" ht="15.75" customHeight="1" spans="1:7">
      <c r="A24" s="372"/>
      <c r="B24" s="362"/>
      <c r="C24" s="363"/>
      <c r="D24" s="373"/>
      <c r="E24" s="373"/>
      <c r="F24" s="374"/>
      <c r="G24" s="374"/>
    </row>
    <row r="25" ht="78" spans="1:7">
      <c r="A25" s="372">
        <f>A23+1</f>
        <v>8</v>
      </c>
      <c r="B25" s="362">
        <v>1220</v>
      </c>
      <c r="C25" s="363" t="s">
        <v>23</v>
      </c>
      <c r="D25" s="374" t="e">
        <f>#REF!</f>
        <v>#REF!</v>
      </c>
      <c r="E25" s="373" t="s">
        <v>20</v>
      </c>
      <c r="F25" s="374">
        <v>255.6</v>
      </c>
      <c r="G25" s="374" t="e">
        <f>ROUNDUP(F25*D25,0)</f>
        <v>#REF!</v>
      </c>
    </row>
    <row r="26" ht="15.75" customHeight="1" spans="1:7">
      <c r="A26" s="372"/>
      <c r="B26" s="362"/>
      <c r="C26" s="363"/>
      <c r="D26" s="373"/>
      <c r="E26" s="518"/>
      <c r="F26" s="374"/>
      <c r="G26" s="374"/>
    </row>
    <row r="27" ht="48.75" customHeight="1" spans="1:7">
      <c r="A27" s="372">
        <f>A25+1</f>
        <v>9</v>
      </c>
      <c r="B27" s="362">
        <v>605</v>
      </c>
      <c r="C27" s="363" t="s">
        <v>24</v>
      </c>
      <c r="D27" s="373"/>
      <c r="E27" s="373"/>
      <c r="F27" s="374"/>
      <c r="G27" s="374"/>
    </row>
    <row r="28" spans="1:7">
      <c r="A28" s="372"/>
      <c r="B28" s="362">
        <v>606</v>
      </c>
      <c r="C28" s="363" t="s">
        <v>25</v>
      </c>
      <c r="D28" s="373"/>
      <c r="E28" s="373"/>
      <c r="F28" s="374"/>
      <c r="G28" s="374"/>
    </row>
    <row r="29" ht="31.2" spans="1:7">
      <c r="A29" s="372"/>
      <c r="B29" s="362"/>
      <c r="C29" s="363" t="s">
        <v>26</v>
      </c>
      <c r="D29" s="374" t="e">
        <f>#REF!</f>
        <v>#REF!</v>
      </c>
      <c r="E29" s="373" t="s">
        <v>11</v>
      </c>
      <c r="F29" s="374">
        <v>2867.5</v>
      </c>
      <c r="G29" s="374" t="e">
        <f>ROUNDUP(F29*D29,0)</f>
        <v>#REF!</v>
      </c>
    </row>
    <row r="30" ht="15.75" customHeight="1" spans="1:7">
      <c r="A30" s="372"/>
      <c r="B30" s="362"/>
      <c r="C30" s="363"/>
      <c r="D30" s="373"/>
      <c r="E30" s="373"/>
      <c r="F30" s="374"/>
      <c r="G30" s="374"/>
    </row>
    <row r="31" ht="189" customHeight="1" spans="1:7">
      <c r="A31" s="372">
        <f>A27+1</f>
        <v>10</v>
      </c>
      <c r="B31" s="362" t="s">
        <v>27</v>
      </c>
      <c r="C31" s="363" t="s">
        <v>28</v>
      </c>
      <c r="D31" s="373"/>
      <c r="E31" s="373"/>
      <c r="F31" s="374"/>
      <c r="G31" s="374"/>
    </row>
    <row r="32" ht="15.75" customHeight="1" spans="1:7">
      <c r="A32" s="372"/>
      <c r="B32" s="362" t="s">
        <v>29</v>
      </c>
      <c r="C32" s="363" t="s">
        <v>30</v>
      </c>
      <c r="D32" s="374" t="e">
        <f>#REF!</f>
        <v>#REF!</v>
      </c>
      <c r="E32" s="373" t="s">
        <v>20</v>
      </c>
      <c r="F32" s="374">
        <v>2560</v>
      </c>
      <c r="G32" s="374" t="e">
        <f>ROUNDUP(F32*D32,0)</f>
        <v>#REF!</v>
      </c>
    </row>
    <row r="33" ht="15.75" customHeight="1" spans="1:7">
      <c r="A33" s="372"/>
      <c r="B33" s="362"/>
      <c r="C33" s="363"/>
      <c r="D33" s="373"/>
      <c r="E33" s="373"/>
      <c r="F33" s="374"/>
      <c r="G33" s="374"/>
    </row>
    <row r="34" ht="112.5" customHeight="1" spans="1:7">
      <c r="A34" s="372">
        <f>A31+1</f>
        <v>11</v>
      </c>
      <c r="B34" s="362" t="s">
        <v>31</v>
      </c>
      <c r="C34" s="363" t="s">
        <v>32</v>
      </c>
      <c r="D34" s="373"/>
      <c r="E34" s="373"/>
      <c r="F34" s="374"/>
      <c r="G34" s="374"/>
    </row>
    <row r="35" spans="1:7">
      <c r="A35" s="372"/>
      <c r="B35" s="362" t="s">
        <v>33</v>
      </c>
      <c r="C35" s="363" t="s">
        <v>34</v>
      </c>
      <c r="D35" s="374" t="e">
        <f>#REF!</f>
        <v>#REF!</v>
      </c>
      <c r="E35" s="373" t="s">
        <v>35</v>
      </c>
      <c r="F35" s="374">
        <v>2297</v>
      </c>
      <c r="G35" s="374" t="e">
        <f t="shared" ref="G35:G42" si="0">ROUNDUP(F35*D35,0)</f>
        <v>#REF!</v>
      </c>
    </row>
    <row r="36" ht="31.2" spans="1:7">
      <c r="A36" s="372"/>
      <c r="B36" s="362" t="s">
        <v>36</v>
      </c>
      <c r="C36" s="363" t="s">
        <v>37</v>
      </c>
      <c r="D36" s="374" t="e">
        <f>#REF!</f>
        <v>#REF!</v>
      </c>
      <c r="E36" s="373" t="s">
        <v>35</v>
      </c>
      <c r="F36" s="374">
        <v>3058</v>
      </c>
      <c r="G36" s="374" t="e">
        <f t="shared" si="0"/>
        <v>#REF!</v>
      </c>
    </row>
    <row r="37" ht="31.2" spans="1:7">
      <c r="A37" s="372"/>
      <c r="B37" s="362" t="s">
        <v>38</v>
      </c>
      <c r="C37" s="363" t="s">
        <v>39</v>
      </c>
      <c r="D37" s="374" t="e">
        <f>#REF!</f>
        <v>#REF!</v>
      </c>
      <c r="E37" s="373" t="s">
        <v>35</v>
      </c>
      <c r="F37" s="374">
        <v>2145</v>
      </c>
      <c r="G37" s="374" t="e">
        <f t="shared" si="0"/>
        <v>#REF!</v>
      </c>
    </row>
    <row r="38" ht="31.2" spans="1:7">
      <c r="A38" s="372"/>
      <c r="B38" s="362" t="s">
        <v>40</v>
      </c>
      <c r="C38" s="363" t="s">
        <v>41</v>
      </c>
      <c r="D38" s="374" t="e">
        <f>#REF!</f>
        <v>#REF!</v>
      </c>
      <c r="E38" s="373" t="s">
        <v>35</v>
      </c>
      <c r="F38" s="374">
        <v>3245</v>
      </c>
      <c r="G38" s="374" t="e">
        <f t="shared" si="0"/>
        <v>#REF!</v>
      </c>
    </row>
    <row r="39" ht="31.2" spans="1:7">
      <c r="A39" s="372"/>
      <c r="B39" s="362" t="s">
        <v>42</v>
      </c>
      <c r="C39" s="363" t="s">
        <v>43</v>
      </c>
      <c r="D39" s="374" t="e">
        <f>#REF!</f>
        <v>#REF!</v>
      </c>
      <c r="E39" s="373" t="s">
        <v>35</v>
      </c>
      <c r="F39" s="374">
        <v>3058</v>
      </c>
      <c r="G39" s="374" t="e">
        <f t="shared" si="0"/>
        <v>#REF!</v>
      </c>
    </row>
    <row r="40" ht="102.75" customHeight="1" spans="1:7">
      <c r="A40" s="372"/>
      <c r="B40" s="362" t="s">
        <v>44</v>
      </c>
      <c r="C40" s="363" t="s">
        <v>45</v>
      </c>
      <c r="D40" s="374" t="e">
        <f>#REF!</f>
        <v>#REF!</v>
      </c>
      <c r="E40" s="373" t="s">
        <v>35</v>
      </c>
      <c r="F40" s="374">
        <v>7885</v>
      </c>
      <c r="G40" s="374" t="e">
        <f t="shared" si="0"/>
        <v>#REF!</v>
      </c>
    </row>
    <row r="41" spans="1:7">
      <c r="A41" s="372"/>
      <c r="B41" s="362" t="s">
        <v>46</v>
      </c>
      <c r="C41" s="363" t="s">
        <v>47</v>
      </c>
      <c r="D41" s="374" t="e">
        <f>#REF!</f>
        <v>#REF!</v>
      </c>
      <c r="E41" s="373" t="s">
        <v>35</v>
      </c>
      <c r="F41" s="374">
        <v>2871</v>
      </c>
      <c r="G41" s="374" t="e">
        <f t="shared" si="0"/>
        <v>#REF!</v>
      </c>
    </row>
    <row r="42" ht="31.2" spans="1:7">
      <c r="A42" s="372"/>
      <c r="B42" s="362" t="s">
        <v>48</v>
      </c>
      <c r="C42" s="363" t="s">
        <v>49</v>
      </c>
      <c r="D42" s="374" t="e">
        <f>#REF!</f>
        <v>#REF!</v>
      </c>
      <c r="E42" s="373" t="s">
        <v>35</v>
      </c>
      <c r="F42" s="374">
        <v>1084</v>
      </c>
      <c r="G42" s="374" t="e">
        <f t="shared" si="0"/>
        <v>#REF!</v>
      </c>
    </row>
    <row r="43" ht="15.75" customHeight="1" spans="1:7">
      <c r="A43" s="372"/>
      <c r="B43" s="362"/>
      <c r="C43" s="519"/>
      <c r="D43" s="373"/>
      <c r="E43" s="373"/>
      <c r="F43" s="374"/>
      <c r="G43" s="374"/>
    </row>
    <row r="44" ht="279" customHeight="1" spans="1:7">
      <c r="A44" s="372">
        <f>A34+1</f>
        <v>12</v>
      </c>
      <c r="B44" s="362">
        <v>9.47</v>
      </c>
      <c r="C44" s="363" t="s">
        <v>50</v>
      </c>
      <c r="D44" s="373"/>
      <c r="E44" s="373"/>
      <c r="F44" s="374"/>
      <c r="G44" s="374"/>
    </row>
    <row r="45" ht="15.75" customHeight="1" spans="1:7">
      <c r="A45" s="372"/>
      <c r="B45" s="362" t="s">
        <v>51</v>
      </c>
      <c r="C45" s="363" t="s">
        <v>52</v>
      </c>
      <c r="D45" s="373" t="e">
        <f>#REF!</f>
        <v>#REF!</v>
      </c>
      <c r="E45" s="373" t="s">
        <v>53</v>
      </c>
      <c r="F45" s="374">
        <v>331</v>
      </c>
      <c r="G45" s="374" t="e">
        <f>ROUNDUP(F45*D45,0)</f>
        <v>#REF!</v>
      </c>
    </row>
    <row r="46" ht="15.75" customHeight="1" spans="1:7">
      <c r="A46" s="372"/>
      <c r="B46" s="362"/>
      <c r="C46" s="363"/>
      <c r="D46" s="373"/>
      <c r="E46" s="373"/>
      <c r="F46" s="374"/>
      <c r="G46" s="374"/>
    </row>
    <row r="47" ht="93.6" spans="1:7">
      <c r="A47" s="372">
        <f>A44+1</f>
        <v>13</v>
      </c>
      <c r="B47" s="362" t="s">
        <v>54</v>
      </c>
      <c r="C47" s="363" t="s">
        <v>55</v>
      </c>
      <c r="D47" s="374" t="e">
        <f>#REF!</f>
        <v>#REF!</v>
      </c>
      <c r="E47" s="373" t="s">
        <v>53</v>
      </c>
      <c r="F47" s="374">
        <v>338</v>
      </c>
      <c r="G47" s="374" t="e">
        <f>ROUNDUP(F47*D47,0)</f>
        <v>#REF!</v>
      </c>
    </row>
    <row r="48" ht="15.75" customHeight="1" spans="1:7">
      <c r="A48" s="372"/>
      <c r="B48" s="362"/>
      <c r="C48" s="363"/>
      <c r="D48" s="374"/>
      <c r="E48" s="373"/>
      <c r="F48" s="374"/>
      <c r="G48" s="374"/>
    </row>
    <row r="49" ht="46.8" spans="1:15">
      <c r="A49" s="372">
        <f>A47+1</f>
        <v>14</v>
      </c>
      <c r="B49" s="362">
        <v>9.48</v>
      </c>
      <c r="C49" s="363" t="s">
        <v>56</v>
      </c>
      <c r="D49" s="374" t="e">
        <f>#REF!</f>
        <v>#REF!</v>
      </c>
      <c r="E49" s="373" t="s">
        <v>18</v>
      </c>
      <c r="F49" s="374">
        <v>27</v>
      </c>
      <c r="G49" s="374" t="e">
        <f>ROUNDUP(F49*D49,0)</f>
        <v>#REF!</v>
      </c>
    </row>
    <row r="50" ht="15.75" customHeight="1" spans="1:15">
      <c r="A50" s="372"/>
      <c r="B50" s="362"/>
      <c r="C50" s="363"/>
      <c r="D50" s="374"/>
      <c r="E50" s="373"/>
      <c r="F50" s="374"/>
      <c r="G50" s="374"/>
    </row>
    <row r="51" ht="99" customHeight="1" spans="1:15">
      <c r="A51" s="372">
        <f>A49+1</f>
        <v>15</v>
      </c>
      <c r="B51" s="362">
        <v>9.51</v>
      </c>
      <c r="C51" s="363" t="s">
        <v>57</v>
      </c>
      <c r="D51" s="374"/>
      <c r="E51" s="373"/>
      <c r="F51" s="374"/>
      <c r="G51" s="374"/>
    </row>
    <row r="52" spans="1:15">
      <c r="A52" s="372"/>
      <c r="B52" s="362" t="s">
        <v>58</v>
      </c>
      <c r="C52" s="363" t="s">
        <v>59</v>
      </c>
      <c r="D52" s="374" t="e">
        <f>#REF!</f>
        <v>#REF!</v>
      </c>
      <c r="E52" s="373" t="s">
        <v>20</v>
      </c>
      <c r="F52" s="374">
        <v>708</v>
      </c>
      <c r="G52" s="374" t="e">
        <f>ROUNDUP(F52*D52,0)</f>
        <v>#REF!</v>
      </c>
    </row>
    <row r="53" ht="15.75" customHeight="1" spans="1:15">
      <c r="A53" s="372"/>
      <c r="B53" s="362"/>
      <c r="C53" s="363"/>
      <c r="D53" s="374"/>
      <c r="E53" s="373"/>
      <c r="F53" s="374"/>
      <c r="G53" s="374"/>
    </row>
    <row r="54" ht="124.8" spans="1:15">
      <c r="A54" s="372">
        <f>A51+1</f>
        <v>16</v>
      </c>
      <c r="B54" s="362">
        <v>1254</v>
      </c>
      <c r="C54" s="363" t="s">
        <v>60</v>
      </c>
      <c r="D54" s="374" t="e">
        <f>#REF!</f>
        <v>#REF!</v>
      </c>
      <c r="E54" s="373" t="s">
        <v>20</v>
      </c>
      <c r="F54" s="374">
        <v>1490</v>
      </c>
      <c r="G54" s="374" t="e">
        <f>ROUNDUP(F54*D54,0)</f>
        <v>#REF!</v>
      </c>
      <c r="O54" s="520"/>
    </row>
    <row r="55" ht="15.75" customHeight="1" spans="1:15">
      <c r="A55" s="372"/>
      <c r="B55" s="521"/>
      <c r="C55" s="520"/>
      <c r="D55" s="373"/>
      <c r="E55" s="373"/>
      <c r="F55" s="374"/>
      <c r="G55" s="374"/>
    </row>
    <row r="56" ht="31.5" customHeight="1" spans="1:15">
      <c r="A56" s="372">
        <f>A54+1</f>
        <v>17</v>
      </c>
      <c r="B56" s="362">
        <v>1007</v>
      </c>
      <c r="C56" s="363" t="s">
        <v>61</v>
      </c>
      <c r="D56" s="373"/>
      <c r="E56" s="373"/>
      <c r="F56" s="374"/>
      <c r="G56" s="374"/>
    </row>
    <row r="57" ht="31.2" spans="1:15">
      <c r="A57" s="372"/>
      <c r="B57" s="521"/>
      <c r="C57" s="363" t="s">
        <v>62</v>
      </c>
      <c r="D57" s="373" t="e">
        <f>#REF!</f>
        <v>#REF!</v>
      </c>
      <c r="E57" s="373" t="s">
        <v>20</v>
      </c>
      <c r="F57" s="374">
        <v>91.3</v>
      </c>
      <c r="G57" s="374" t="e">
        <f>ROUNDUP(F57*D57,0)</f>
        <v>#REF!</v>
      </c>
    </row>
    <row r="58" ht="15.75" customHeight="1" spans="1:15">
      <c r="A58" s="372"/>
      <c r="B58" s="362"/>
      <c r="C58" s="363"/>
      <c r="D58" s="373"/>
      <c r="E58" s="373"/>
      <c r="F58" s="374"/>
      <c r="G58" s="374"/>
    </row>
    <row r="59" ht="31.2" spans="1:15">
      <c r="A59" s="372">
        <f>A56+1</f>
        <v>18</v>
      </c>
      <c r="B59" s="362">
        <v>1314</v>
      </c>
      <c r="C59" s="363" t="s">
        <v>63</v>
      </c>
      <c r="D59" s="373"/>
      <c r="E59" s="373"/>
      <c r="F59" s="374"/>
      <c r="G59" s="374"/>
    </row>
    <row r="60" ht="15.75" customHeight="1" spans="1:15">
      <c r="A60" s="372"/>
      <c r="B60" s="362"/>
      <c r="C60" s="363" t="s">
        <v>64</v>
      </c>
      <c r="D60" s="373" t="e">
        <f>#REF!</f>
        <v>#REF!</v>
      </c>
      <c r="E60" s="373" t="s">
        <v>20</v>
      </c>
      <c r="F60" s="374">
        <v>20.1</v>
      </c>
      <c r="G60" s="374" t="e">
        <f>ROUNDUP(F60*D60,0)</f>
        <v>#REF!</v>
      </c>
    </row>
    <row r="61" ht="15.75" customHeight="1" spans="1:15">
      <c r="A61" s="372"/>
      <c r="B61" s="362"/>
      <c r="C61" s="363"/>
      <c r="D61" s="373"/>
      <c r="E61" s="373"/>
      <c r="F61" s="374"/>
      <c r="G61" s="374"/>
    </row>
    <row r="62" s="504" customFormat="1" ht="93.6" spans="1:15">
      <c r="A62" s="522">
        <f>A59+1</f>
        <v>19</v>
      </c>
      <c r="B62" s="362">
        <v>902</v>
      </c>
      <c r="C62" s="363" t="s">
        <v>65</v>
      </c>
      <c r="D62" s="374" t="e">
        <f>#REF!</f>
        <v>#REF!</v>
      </c>
      <c r="E62" s="373" t="s">
        <v>18</v>
      </c>
      <c r="F62" s="374">
        <v>132</v>
      </c>
      <c r="G62" s="523" t="e">
        <f>ROUNDUP(F62*D62,0)</f>
        <v>#REF!</v>
      </c>
    </row>
    <row r="63" spans="1:15">
      <c r="A63" s="372"/>
      <c r="B63" s="362"/>
      <c r="C63" s="363"/>
      <c r="D63" s="374"/>
      <c r="E63" s="373"/>
      <c r="F63" s="374"/>
      <c r="G63" s="523"/>
    </row>
    <row r="64" ht="78" spans="1:15">
      <c r="A64" s="372">
        <f>A62+1</f>
        <v>20</v>
      </c>
      <c r="B64" s="362" t="s">
        <v>66</v>
      </c>
      <c r="C64" s="363" t="s">
        <v>67</v>
      </c>
      <c r="D64" s="374" t="e">
        <f>#REF!</f>
        <v>#REF!</v>
      </c>
      <c r="E64" s="373" t="s">
        <v>20</v>
      </c>
      <c r="F64" s="374">
        <v>3300</v>
      </c>
      <c r="G64" s="523" t="e">
        <f>ROUNDUP(F64*D64,0)</f>
        <v>#REF!</v>
      </c>
    </row>
    <row r="65" spans="1:7">
      <c r="A65" s="372"/>
      <c r="B65" s="362"/>
      <c r="C65" s="363"/>
      <c r="D65" s="374"/>
      <c r="E65" s="373"/>
      <c r="F65" s="374"/>
      <c r="G65" s="374"/>
    </row>
    <row r="66" s="505" customFormat="1" ht="171" customHeight="1" spans="1:7">
      <c r="A66" s="372">
        <f>A64+1</f>
        <v>21</v>
      </c>
      <c r="B66" s="362" t="s">
        <v>66</v>
      </c>
      <c r="C66" s="524" t="s">
        <v>68</v>
      </c>
      <c r="D66" s="374" t="e">
        <f>#REF!</f>
        <v>#REF!</v>
      </c>
      <c r="E66" s="373" t="s">
        <v>20</v>
      </c>
      <c r="F66" s="523">
        <v>4200</v>
      </c>
      <c r="G66" s="523" t="e">
        <f>ROUNDUP(F66*D66,0)</f>
        <v>#REF!</v>
      </c>
    </row>
    <row r="67" spans="1:7">
      <c r="A67" s="372"/>
      <c r="B67" s="362"/>
      <c r="C67" s="363"/>
      <c r="D67" s="374"/>
      <c r="E67" s="373"/>
      <c r="F67" s="374"/>
      <c r="G67" s="374"/>
    </row>
    <row r="68" ht="409.5" spans="1:7">
      <c r="A68" s="372">
        <f>A66+1</f>
        <v>22</v>
      </c>
      <c r="B68" s="362" t="s">
        <v>69</v>
      </c>
      <c r="C68" s="524" t="s">
        <v>70</v>
      </c>
      <c r="D68" s="373" t="e">
        <f>#REF!</f>
        <v>#REF!</v>
      </c>
      <c r="E68" s="373" t="s">
        <v>20</v>
      </c>
      <c r="F68" s="374">
        <v>2300</v>
      </c>
      <c r="G68" s="523" t="e">
        <f>ROUNDUP(F68*D68,0)</f>
        <v>#REF!</v>
      </c>
    </row>
    <row r="69" spans="1:7">
      <c r="A69" s="372"/>
      <c r="B69" s="362"/>
      <c r="C69" s="363"/>
      <c r="D69" s="373"/>
      <c r="E69" s="373"/>
      <c r="F69" s="374"/>
      <c r="G69" s="523"/>
    </row>
    <row r="70" ht="31.2" spans="1:7">
      <c r="A70" s="372">
        <f>A68+1</f>
        <v>23</v>
      </c>
      <c r="B70" s="362" t="s">
        <v>66</v>
      </c>
      <c r="C70" s="363" t="s">
        <v>71</v>
      </c>
      <c r="D70" s="374" t="e">
        <f>#REF!</f>
        <v>#REF!</v>
      </c>
      <c r="E70" s="373" t="s">
        <v>72</v>
      </c>
      <c r="F70" s="374">
        <v>15000</v>
      </c>
      <c r="G70" s="523" t="e">
        <f>ROUNDUP(F70*D70,0)</f>
        <v>#REF!</v>
      </c>
    </row>
    <row r="71" spans="1:7">
      <c r="A71" s="372"/>
      <c r="B71" s="362"/>
      <c r="C71" s="363"/>
      <c r="D71" s="374"/>
      <c r="E71" s="373"/>
      <c r="F71" s="374"/>
      <c r="G71" s="523"/>
    </row>
    <row r="72" ht="171.6" spans="1:7">
      <c r="A72" s="372">
        <f>A70+1</f>
        <v>24</v>
      </c>
      <c r="B72" s="362" t="s">
        <v>66</v>
      </c>
      <c r="C72" s="363" t="s">
        <v>73</v>
      </c>
      <c r="D72" s="374" t="e">
        <f>#REF!</f>
        <v>#REF!</v>
      </c>
      <c r="E72" s="373" t="s">
        <v>72</v>
      </c>
      <c r="F72" s="374">
        <v>250</v>
      </c>
      <c r="G72" s="523" t="e">
        <f>ROUNDUP(F72*D72,0)</f>
        <v>#REF!</v>
      </c>
    </row>
    <row r="73" spans="1:7">
      <c r="A73" s="372"/>
      <c r="B73" s="362"/>
      <c r="C73" s="363"/>
      <c r="D73" s="374"/>
      <c r="E73" s="373"/>
      <c r="F73" s="374"/>
      <c r="G73" s="523"/>
    </row>
    <row r="74" ht="78" spans="1:7">
      <c r="A74" s="372">
        <f>A72+1</f>
        <v>25</v>
      </c>
      <c r="B74" s="362" t="s">
        <v>74</v>
      </c>
      <c r="C74" s="363" t="s">
        <v>75</v>
      </c>
      <c r="D74" s="374"/>
      <c r="E74" s="373"/>
      <c r="F74" s="374"/>
      <c r="G74" s="523"/>
    </row>
    <row r="75" spans="1:7">
      <c r="A75" s="372"/>
      <c r="B75" s="362" t="s">
        <v>76</v>
      </c>
      <c r="C75" s="363" t="s">
        <v>77</v>
      </c>
      <c r="D75" s="374" t="e">
        <f>#REF!</f>
        <v>#REF!</v>
      </c>
      <c r="E75" s="373" t="s">
        <v>20</v>
      </c>
      <c r="F75" s="374">
        <v>1745</v>
      </c>
      <c r="G75" s="523" t="e">
        <f>ROUNDUP(F75*D75,0)</f>
        <v>#REF!</v>
      </c>
    </row>
    <row r="76" spans="1:7">
      <c r="C76" s="525"/>
      <c r="D76" s="526"/>
      <c r="F76" s="526"/>
      <c r="G76" s="527"/>
    </row>
    <row r="77" ht="15.75" customHeight="1" spans="1:7">
      <c r="A77" s="528"/>
      <c r="B77" s="529"/>
      <c r="C77" s="530"/>
      <c r="D77" s="531"/>
      <c r="E77" s="532" t="s">
        <v>78</v>
      </c>
      <c r="F77" s="533"/>
      <c r="G77" s="534" t="e">
        <f>SUM(G5:G76)</f>
        <v>#REF!</v>
      </c>
    </row>
    <row r="78" ht="15.75" customHeight="1" spans="1:7">
      <c r="A78" s="528"/>
      <c r="B78" s="529"/>
      <c r="C78" s="530"/>
      <c r="D78" s="535"/>
      <c r="E78" s="532"/>
      <c r="F78" s="533"/>
      <c r="G78" s="534"/>
    </row>
    <row r="79" ht="15.75" customHeight="1" spans="1:7">
      <c r="A79" s="528"/>
      <c r="B79" s="529"/>
      <c r="C79" s="530"/>
      <c r="D79" s="531"/>
      <c r="E79" s="532" t="s">
        <v>79</v>
      </c>
      <c r="F79" s="533"/>
      <c r="G79" s="534" t="e">
        <f>G77/100000</f>
        <v>#REF!</v>
      </c>
    </row>
    <row r="80" spans="1:7">
      <c r="C80" s="525"/>
      <c r="D80" s="526"/>
    </row>
  </sheetData>
  <mergeCells count="11">
    <mergeCell ref="A1:G1"/>
    <mergeCell ref="A2:G2"/>
    <mergeCell ref="E77:F77"/>
    <mergeCell ref="E79:F79"/>
    <mergeCell ref="A3:A4"/>
    <mergeCell ref="B3:B4"/>
    <mergeCell ref="C3:C4"/>
    <mergeCell ref="D3:D4"/>
    <mergeCell ref="E3:E4"/>
    <mergeCell ref="F3:F4"/>
    <mergeCell ref="G3:G4"/>
  </mergeCells>
  <printOptions gridLines="1"/>
  <pageMargins left="0" right="0" top="0.25" bottom="0" header="0.16" footer="0"/>
  <pageSetup paperSize="9" scale="99"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G32"/>
  <sheetViews>
    <sheetView view="pageBreakPreview" zoomScale="60" zoomScaleNormal="80" workbookViewId="0">
      <selection activeCell="I10" sqref="I10"/>
    </sheetView>
  </sheetViews>
  <sheetFormatPr defaultColWidth="8.89814814814815" defaultRowHeight="15.6" outlineLevelCol="6"/>
  <cols>
    <col min="1" max="1" width="9.17592592592593" style="285"/>
    <col min="2" max="2" width="10.1111111111111" style="285" customWidth="1"/>
    <col min="3" max="3" width="38.4351851851852" style="286" customWidth="1"/>
    <col min="4" max="4" width="10.3796296296296" style="289" customWidth="1"/>
    <col min="5" max="5" width="9.17592592592593" style="287"/>
    <col min="6" max="6" width="11.462962962963" style="287" customWidth="1"/>
    <col min="7" max="7" width="12.9444444444444" style="287" customWidth="1"/>
    <col min="8" max="254" width="9.17592592592593" style="290"/>
    <col min="255" max="255" width="31.4166666666667" style="290" customWidth="1"/>
    <col min="256" max="259" width="9.17592592592593" style="290"/>
    <col min="260" max="260" width="10.3796296296296" style="290" customWidth="1"/>
    <col min="261" max="261" width="9.17592592592593" style="290"/>
    <col min="262" max="262" width="13.0740740740741" style="290" customWidth="1"/>
    <col min="263" max="263" width="11.5925925925926" style="290" customWidth="1"/>
    <col min="264" max="510" width="9.17592592592593" style="290"/>
    <col min="511" max="511" width="31.4166666666667" style="290" customWidth="1"/>
    <col min="512" max="515" width="9.17592592592593" style="290"/>
    <col min="516" max="516" width="10.3796296296296" style="290" customWidth="1"/>
    <col min="517" max="517" width="9.17592592592593" style="290"/>
    <col min="518" max="518" width="13.0740740740741" style="290" customWidth="1"/>
    <col min="519" max="519" width="11.5925925925926" style="290" customWidth="1"/>
    <col min="520" max="766" width="9.17592592592593" style="290"/>
    <col min="767" max="767" width="31.4166666666667" style="290" customWidth="1"/>
    <col min="768" max="771" width="9.17592592592593" style="290"/>
    <col min="772" max="772" width="10.3796296296296" style="290" customWidth="1"/>
    <col min="773" max="773" width="9.17592592592593" style="290"/>
    <col min="774" max="774" width="13.0740740740741" style="290" customWidth="1"/>
    <col min="775" max="775" width="11.5925925925926" style="290" customWidth="1"/>
    <col min="776" max="1022" width="9.17592592592593" style="290"/>
    <col min="1023" max="1023" width="31.4166666666667" style="290" customWidth="1"/>
    <col min="1024" max="1027" width="9.17592592592593" style="290"/>
    <col min="1028" max="1028" width="10.3796296296296" style="290" customWidth="1"/>
    <col min="1029" max="1029" width="9.17592592592593" style="290"/>
    <col min="1030" max="1030" width="13.0740740740741" style="290" customWidth="1"/>
    <col min="1031" max="1031" width="11.5925925925926" style="290" customWidth="1"/>
    <col min="1032" max="1278" width="9.17592592592593" style="290"/>
    <col min="1279" max="1279" width="31.4166666666667" style="290" customWidth="1"/>
    <col min="1280" max="1283" width="9.17592592592593" style="290"/>
    <col min="1284" max="1284" width="10.3796296296296" style="290" customWidth="1"/>
    <col min="1285" max="1285" width="9.17592592592593" style="290"/>
    <col min="1286" max="1286" width="13.0740740740741" style="290" customWidth="1"/>
    <col min="1287" max="1287" width="11.5925925925926" style="290" customWidth="1"/>
    <col min="1288" max="1534" width="9.17592592592593" style="290"/>
    <col min="1535" max="1535" width="31.4166666666667" style="290" customWidth="1"/>
    <col min="1536" max="1539" width="9.17592592592593" style="290"/>
    <col min="1540" max="1540" width="10.3796296296296" style="290" customWidth="1"/>
    <col min="1541" max="1541" width="9.17592592592593" style="290"/>
    <col min="1542" max="1542" width="13.0740740740741" style="290" customWidth="1"/>
    <col min="1543" max="1543" width="11.5925925925926" style="290" customWidth="1"/>
    <col min="1544" max="1790" width="9.17592592592593" style="290"/>
    <col min="1791" max="1791" width="31.4166666666667" style="290" customWidth="1"/>
    <col min="1792" max="1795" width="9.17592592592593" style="290"/>
    <col min="1796" max="1796" width="10.3796296296296" style="290" customWidth="1"/>
    <col min="1797" max="1797" width="9.17592592592593" style="290"/>
    <col min="1798" max="1798" width="13.0740740740741" style="290" customWidth="1"/>
    <col min="1799" max="1799" width="11.5925925925926" style="290" customWidth="1"/>
    <col min="1800" max="2046" width="9.17592592592593" style="290"/>
    <col min="2047" max="2047" width="31.4166666666667" style="290" customWidth="1"/>
    <col min="2048" max="2051" width="9.17592592592593" style="290"/>
    <col min="2052" max="2052" width="10.3796296296296" style="290" customWidth="1"/>
    <col min="2053" max="2053" width="9.17592592592593" style="290"/>
    <col min="2054" max="2054" width="13.0740740740741" style="290" customWidth="1"/>
    <col min="2055" max="2055" width="11.5925925925926" style="290" customWidth="1"/>
    <col min="2056" max="2302" width="9.17592592592593" style="290"/>
    <col min="2303" max="2303" width="31.4166666666667" style="290" customWidth="1"/>
    <col min="2304" max="2307" width="9.17592592592593" style="290"/>
    <col min="2308" max="2308" width="10.3796296296296" style="290" customWidth="1"/>
    <col min="2309" max="2309" width="9.17592592592593" style="290"/>
    <col min="2310" max="2310" width="13.0740740740741" style="290" customWidth="1"/>
    <col min="2311" max="2311" width="11.5925925925926" style="290" customWidth="1"/>
    <col min="2312" max="2558" width="9.17592592592593" style="290"/>
    <col min="2559" max="2559" width="31.4166666666667" style="290" customWidth="1"/>
    <col min="2560" max="2563" width="9.17592592592593" style="290"/>
    <col min="2564" max="2564" width="10.3796296296296" style="290" customWidth="1"/>
    <col min="2565" max="2565" width="9.17592592592593" style="290"/>
    <col min="2566" max="2566" width="13.0740740740741" style="290" customWidth="1"/>
    <col min="2567" max="2567" width="11.5925925925926" style="290" customWidth="1"/>
    <col min="2568" max="2814" width="9.17592592592593" style="290"/>
    <col min="2815" max="2815" width="31.4166666666667" style="290" customWidth="1"/>
    <col min="2816" max="2819" width="9.17592592592593" style="290"/>
    <col min="2820" max="2820" width="10.3796296296296" style="290" customWidth="1"/>
    <col min="2821" max="2821" width="9.17592592592593" style="290"/>
    <col min="2822" max="2822" width="13.0740740740741" style="290" customWidth="1"/>
    <col min="2823" max="2823" width="11.5925925925926" style="290" customWidth="1"/>
    <col min="2824" max="3070" width="9.17592592592593" style="290"/>
    <col min="3071" max="3071" width="31.4166666666667" style="290" customWidth="1"/>
    <col min="3072" max="3075" width="9.17592592592593" style="290"/>
    <col min="3076" max="3076" width="10.3796296296296" style="290" customWidth="1"/>
    <col min="3077" max="3077" width="9.17592592592593" style="290"/>
    <col min="3078" max="3078" width="13.0740740740741" style="290" customWidth="1"/>
    <col min="3079" max="3079" width="11.5925925925926" style="290" customWidth="1"/>
    <col min="3080" max="3326" width="9.17592592592593" style="290"/>
    <col min="3327" max="3327" width="31.4166666666667" style="290" customWidth="1"/>
    <col min="3328" max="3331" width="9.17592592592593" style="290"/>
    <col min="3332" max="3332" width="10.3796296296296" style="290" customWidth="1"/>
    <col min="3333" max="3333" width="9.17592592592593" style="290"/>
    <col min="3334" max="3334" width="13.0740740740741" style="290" customWidth="1"/>
    <col min="3335" max="3335" width="11.5925925925926" style="290" customWidth="1"/>
    <col min="3336" max="3582" width="9.17592592592593" style="290"/>
    <col min="3583" max="3583" width="31.4166666666667" style="290" customWidth="1"/>
    <col min="3584" max="3587" width="9.17592592592593" style="290"/>
    <col min="3588" max="3588" width="10.3796296296296" style="290" customWidth="1"/>
    <col min="3589" max="3589" width="9.17592592592593" style="290"/>
    <col min="3590" max="3590" width="13.0740740740741" style="290" customWidth="1"/>
    <col min="3591" max="3591" width="11.5925925925926" style="290" customWidth="1"/>
    <col min="3592" max="3838" width="9.17592592592593" style="290"/>
    <col min="3839" max="3839" width="31.4166666666667" style="290" customWidth="1"/>
    <col min="3840" max="3843" width="9.17592592592593" style="290"/>
    <col min="3844" max="3844" width="10.3796296296296" style="290" customWidth="1"/>
    <col min="3845" max="3845" width="9.17592592592593" style="290"/>
    <col min="3846" max="3846" width="13.0740740740741" style="290" customWidth="1"/>
    <col min="3847" max="3847" width="11.5925925925926" style="290" customWidth="1"/>
    <col min="3848" max="4094" width="9.17592592592593" style="290"/>
    <col min="4095" max="4095" width="31.4166666666667" style="290" customWidth="1"/>
    <col min="4096" max="4099" width="9.17592592592593" style="290"/>
    <col min="4100" max="4100" width="10.3796296296296" style="290" customWidth="1"/>
    <col min="4101" max="4101" width="9.17592592592593" style="290"/>
    <col min="4102" max="4102" width="13.0740740740741" style="290" customWidth="1"/>
    <col min="4103" max="4103" width="11.5925925925926" style="290" customWidth="1"/>
    <col min="4104" max="4350" width="9.17592592592593" style="290"/>
    <col min="4351" max="4351" width="31.4166666666667" style="290" customWidth="1"/>
    <col min="4352" max="4355" width="9.17592592592593" style="290"/>
    <col min="4356" max="4356" width="10.3796296296296" style="290" customWidth="1"/>
    <col min="4357" max="4357" width="9.17592592592593" style="290"/>
    <col min="4358" max="4358" width="13.0740740740741" style="290" customWidth="1"/>
    <col min="4359" max="4359" width="11.5925925925926" style="290" customWidth="1"/>
    <col min="4360" max="4606" width="9.17592592592593" style="290"/>
    <col min="4607" max="4607" width="31.4166666666667" style="290" customWidth="1"/>
    <col min="4608" max="4611" width="9.17592592592593" style="290"/>
    <col min="4612" max="4612" width="10.3796296296296" style="290" customWidth="1"/>
    <col min="4613" max="4613" width="9.17592592592593" style="290"/>
    <col min="4614" max="4614" width="13.0740740740741" style="290" customWidth="1"/>
    <col min="4615" max="4615" width="11.5925925925926" style="290" customWidth="1"/>
    <col min="4616" max="4862" width="9.17592592592593" style="290"/>
    <col min="4863" max="4863" width="31.4166666666667" style="290" customWidth="1"/>
    <col min="4864" max="4867" width="9.17592592592593" style="290"/>
    <col min="4868" max="4868" width="10.3796296296296" style="290" customWidth="1"/>
    <col min="4869" max="4869" width="9.17592592592593" style="290"/>
    <col min="4870" max="4870" width="13.0740740740741" style="290" customWidth="1"/>
    <col min="4871" max="4871" width="11.5925925925926" style="290" customWidth="1"/>
    <col min="4872" max="5118" width="9.17592592592593" style="290"/>
    <col min="5119" max="5119" width="31.4166666666667" style="290" customWidth="1"/>
    <col min="5120" max="5123" width="9.17592592592593" style="290"/>
    <col min="5124" max="5124" width="10.3796296296296" style="290" customWidth="1"/>
    <col min="5125" max="5125" width="9.17592592592593" style="290"/>
    <col min="5126" max="5126" width="13.0740740740741" style="290" customWidth="1"/>
    <col min="5127" max="5127" width="11.5925925925926" style="290" customWidth="1"/>
    <col min="5128" max="5374" width="9.17592592592593" style="290"/>
    <col min="5375" max="5375" width="31.4166666666667" style="290" customWidth="1"/>
    <col min="5376" max="5379" width="9.17592592592593" style="290"/>
    <col min="5380" max="5380" width="10.3796296296296" style="290" customWidth="1"/>
    <col min="5381" max="5381" width="9.17592592592593" style="290"/>
    <col min="5382" max="5382" width="13.0740740740741" style="290" customWidth="1"/>
    <col min="5383" max="5383" width="11.5925925925926" style="290" customWidth="1"/>
    <col min="5384" max="5630" width="9.17592592592593" style="290"/>
    <col min="5631" max="5631" width="31.4166666666667" style="290" customWidth="1"/>
    <col min="5632" max="5635" width="9.17592592592593" style="290"/>
    <col min="5636" max="5636" width="10.3796296296296" style="290" customWidth="1"/>
    <col min="5637" max="5637" width="9.17592592592593" style="290"/>
    <col min="5638" max="5638" width="13.0740740740741" style="290" customWidth="1"/>
    <col min="5639" max="5639" width="11.5925925925926" style="290" customWidth="1"/>
    <col min="5640" max="5886" width="9.17592592592593" style="290"/>
    <col min="5887" max="5887" width="31.4166666666667" style="290" customWidth="1"/>
    <col min="5888" max="5891" width="9.17592592592593" style="290"/>
    <col min="5892" max="5892" width="10.3796296296296" style="290" customWidth="1"/>
    <col min="5893" max="5893" width="9.17592592592593" style="290"/>
    <col min="5894" max="5894" width="13.0740740740741" style="290" customWidth="1"/>
    <col min="5895" max="5895" width="11.5925925925926" style="290" customWidth="1"/>
    <col min="5896" max="6142" width="9.17592592592593" style="290"/>
    <col min="6143" max="6143" width="31.4166666666667" style="290" customWidth="1"/>
    <col min="6144" max="6147" width="9.17592592592593" style="290"/>
    <col min="6148" max="6148" width="10.3796296296296" style="290" customWidth="1"/>
    <col min="6149" max="6149" width="9.17592592592593" style="290"/>
    <col min="6150" max="6150" width="13.0740740740741" style="290" customWidth="1"/>
    <col min="6151" max="6151" width="11.5925925925926" style="290" customWidth="1"/>
    <col min="6152" max="6398" width="9.17592592592593" style="290"/>
    <col min="6399" max="6399" width="31.4166666666667" style="290" customWidth="1"/>
    <col min="6400" max="6403" width="9.17592592592593" style="290"/>
    <col min="6404" max="6404" width="10.3796296296296" style="290" customWidth="1"/>
    <col min="6405" max="6405" width="9.17592592592593" style="290"/>
    <col min="6406" max="6406" width="13.0740740740741" style="290" customWidth="1"/>
    <col min="6407" max="6407" width="11.5925925925926" style="290" customWidth="1"/>
    <col min="6408" max="6654" width="9.17592592592593" style="290"/>
    <col min="6655" max="6655" width="31.4166666666667" style="290" customWidth="1"/>
    <col min="6656" max="6659" width="9.17592592592593" style="290"/>
    <col min="6660" max="6660" width="10.3796296296296" style="290" customWidth="1"/>
    <col min="6661" max="6661" width="9.17592592592593" style="290"/>
    <col min="6662" max="6662" width="13.0740740740741" style="290" customWidth="1"/>
    <col min="6663" max="6663" width="11.5925925925926" style="290" customWidth="1"/>
    <col min="6664" max="6910" width="9.17592592592593" style="290"/>
    <col min="6911" max="6911" width="31.4166666666667" style="290" customWidth="1"/>
    <col min="6912" max="6915" width="9.17592592592593" style="290"/>
    <col min="6916" max="6916" width="10.3796296296296" style="290" customWidth="1"/>
    <col min="6917" max="6917" width="9.17592592592593" style="290"/>
    <col min="6918" max="6918" width="13.0740740740741" style="290" customWidth="1"/>
    <col min="6919" max="6919" width="11.5925925925926" style="290" customWidth="1"/>
    <col min="6920" max="7166" width="9.17592592592593" style="290"/>
    <col min="7167" max="7167" width="31.4166666666667" style="290" customWidth="1"/>
    <col min="7168" max="7171" width="9.17592592592593" style="290"/>
    <col min="7172" max="7172" width="10.3796296296296" style="290" customWidth="1"/>
    <col min="7173" max="7173" width="9.17592592592593" style="290"/>
    <col min="7174" max="7174" width="13.0740740740741" style="290" customWidth="1"/>
    <col min="7175" max="7175" width="11.5925925925926" style="290" customWidth="1"/>
    <col min="7176" max="7422" width="9.17592592592593" style="290"/>
    <col min="7423" max="7423" width="31.4166666666667" style="290" customWidth="1"/>
    <col min="7424" max="7427" width="9.17592592592593" style="290"/>
    <col min="7428" max="7428" width="10.3796296296296" style="290" customWidth="1"/>
    <col min="7429" max="7429" width="9.17592592592593" style="290"/>
    <col min="7430" max="7430" width="13.0740740740741" style="290" customWidth="1"/>
    <col min="7431" max="7431" width="11.5925925925926" style="290" customWidth="1"/>
    <col min="7432" max="7678" width="9.17592592592593" style="290"/>
    <col min="7679" max="7679" width="31.4166666666667" style="290" customWidth="1"/>
    <col min="7680" max="7683" width="9.17592592592593" style="290"/>
    <col min="7684" max="7684" width="10.3796296296296" style="290" customWidth="1"/>
    <col min="7685" max="7685" width="9.17592592592593" style="290"/>
    <col min="7686" max="7686" width="13.0740740740741" style="290" customWidth="1"/>
    <col min="7687" max="7687" width="11.5925925925926" style="290" customWidth="1"/>
    <col min="7688" max="7934" width="9.17592592592593" style="290"/>
    <col min="7935" max="7935" width="31.4166666666667" style="290" customWidth="1"/>
    <col min="7936" max="7939" width="9.17592592592593" style="290"/>
    <col min="7940" max="7940" width="10.3796296296296" style="290" customWidth="1"/>
    <col min="7941" max="7941" width="9.17592592592593" style="290"/>
    <col min="7942" max="7942" width="13.0740740740741" style="290" customWidth="1"/>
    <col min="7943" max="7943" width="11.5925925925926" style="290" customWidth="1"/>
    <col min="7944" max="8190" width="9.17592592592593" style="290"/>
    <col min="8191" max="8191" width="31.4166666666667" style="290" customWidth="1"/>
    <col min="8192" max="8195" width="9.17592592592593" style="290"/>
    <col min="8196" max="8196" width="10.3796296296296" style="290" customWidth="1"/>
    <col min="8197" max="8197" width="9.17592592592593" style="290"/>
    <col min="8198" max="8198" width="13.0740740740741" style="290" customWidth="1"/>
    <col min="8199" max="8199" width="11.5925925925926" style="290" customWidth="1"/>
    <col min="8200" max="8446" width="9.17592592592593" style="290"/>
    <col min="8447" max="8447" width="31.4166666666667" style="290" customWidth="1"/>
    <col min="8448" max="8451" width="9.17592592592593" style="290"/>
    <col min="8452" max="8452" width="10.3796296296296" style="290" customWidth="1"/>
    <col min="8453" max="8453" width="9.17592592592593" style="290"/>
    <col min="8454" max="8454" width="13.0740740740741" style="290" customWidth="1"/>
    <col min="8455" max="8455" width="11.5925925925926" style="290" customWidth="1"/>
    <col min="8456" max="8702" width="9.17592592592593" style="290"/>
    <col min="8703" max="8703" width="31.4166666666667" style="290" customWidth="1"/>
    <col min="8704" max="8707" width="9.17592592592593" style="290"/>
    <col min="8708" max="8708" width="10.3796296296296" style="290" customWidth="1"/>
    <col min="8709" max="8709" width="9.17592592592593" style="290"/>
    <col min="8710" max="8710" width="13.0740740740741" style="290" customWidth="1"/>
    <col min="8711" max="8711" width="11.5925925925926" style="290" customWidth="1"/>
    <col min="8712" max="8958" width="9.17592592592593" style="290"/>
    <col min="8959" max="8959" width="31.4166666666667" style="290" customWidth="1"/>
    <col min="8960" max="8963" width="9.17592592592593" style="290"/>
    <col min="8964" max="8964" width="10.3796296296296" style="290" customWidth="1"/>
    <col min="8965" max="8965" width="9.17592592592593" style="290"/>
    <col min="8966" max="8966" width="13.0740740740741" style="290" customWidth="1"/>
    <col min="8967" max="8967" width="11.5925925925926" style="290" customWidth="1"/>
    <col min="8968" max="9214" width="9.17592592592593" style="290"/>
    <col min="9215" max="9215" width="31.4166666666667" style="290" customWidth="1"/>
    <col min="9216" max="9219" width="9.17592592592593" style="290"/>
    <col min="9220" max="9220" width="10.3796296296296" style="290" customWidth="1"/>
    <col min="9221" max="9221" width="9.17592592592593" style="290"/>
    <col min="9222" max="9222" width="13.0740740740741" style="290" customWidth="1"/>
    <col min="9223" max="9223" width="11.5925925925926" style="290" customWidth="1"/>
    <col min="9224" max="9470" width="9.17592592592593" style="290"/>
    <col min="9471" max="9471" width="31.4166666666667" style="290" customWidth="1"/>
    <col min="9472" max="9475" width="9.17592592592593" style="290"/>
    <col min="9476" max="9476" width="10.3796296296296" style="290" customWidth="1"/>
    <col min="9477" max="9477" width="9.17592592592593" style="290"/>
    <col min="9478" max="9478" width="13.0740740740741" style="290" customWidth="1"/>
    <col min="9479" max="9479" width="11.5925925925926" style="290" customWidth="1"/>
    <col min="9480" max="9726" width="9.17592592592593" style="290"/>
    <col min="9727" max="9727" width="31.4166666666667" style="290" customWidth="1"/>
    <col min="9728" max="9731" width="9.17592592592593" style="290"/>
    <col min="9732" max="9732" width="10.3796296296296" style="290" customWidth="1"/>
    <col min="9733" max="9733" width="9.17592592592593" style="290"/>
    <col min="9734" max="9734" width="13.0740740740741" style="290" customWidth="1"/>
    <col min="9735" max="9735" width="11.5925925925926" style="290" customWidth="1"/>
    <col min="9736" max="9982" width="9.17592592592593" style="290"/>
    <col min="9983" max="9983" width="31.4166666666667" style="290" customWidth="1"/>
    <col min="9984" max="9987" width="9.17592592592593" style="290"/>
    <col min="9988" max="9988" width="10.3796296296296" style="290" customWidth="1"/>
    <col min="9989" max="9989" width="9.17592592592593" style="290"/>
    <col min="9990" max="9990" width="13.0740740740741" style="290" customWidth="1"/>
    <col min="9991" max="9991" width="11.5925925925926" style="290" customWidth="1"/>
    <col min="9992" max="10238" width="9.17592592592593" style="290"/>
    <col min="10239" max="10239" width="31.4166666666667" style="290" customWidth="1"/>
    <col min="10240" max="10243" width="9.17592592592593" style="290"/>
    <col min="10244" max="10244" width="10.3796296296296" style="290" customWidth="1"/>
    <col min="10245" max="10245" width="9.17592592592593" style="290"/>
    <col min="10246" max="10246" width="13.0740740740741" style="290" customWidth="1"/>
    <col min="10247" max="10247" width="11.5925925925926" style="290" customWidth="1"/>
    <col min="10248" max="10494" width="9.17592592592593" style="290"/>
    <col min="10495" max="10495" width="31.4166666666667" style="290" customWidth="1"/>
    <col min="10496" max="10499" width="9.17592592592593" style="290"/>
    <col min="10500" max="10500" width="10.3796296296296" style="290" customWidth="1"/>
    <col min="10501" max="10501" width="9.17592592592593" style="290"/>
    <col min="10502" max="10502" width="13.0740740740741" style="290" customWidth="1"/>
    <col min="10503" max="10503" width="11.5925925925926" style="290" customWidth="1"/>
    <col min="10504" max="10750" width="9.17592592592593" style="290"/>
    <col min="10751" max="10751" width="31.4166666666667" style="290" customWidth="1"/>
    <col min="10752" max="10755" width="9.17592592592593" style="290"/>
    <col min="10756" max="10756" width="10.3796296296296" style="290" customWidth="1"/>
    <col min="10757" max="10757" width="9.17592592592593" style="290"/>
    <col min="10758" max="10758" width="13.0740740740741" style="290" customWidth="1"/>
    <col min="10759" max="10759" width="11.5925925925926" style="290" customWidth="1"/>
    <col min="10760" max="11006" width="9.17592592592593" style="290"/>
    <col min="11007" max="11007" width="31.4166666666667" style="290" customWidth="1"/>
    <col min="11008" max="11011" width="9.17592592592593" style="290"/>
    <col min="11012" max="11012" width="10.3796296296296" style="290" customWidth="1"/>
    <col min="11013" max="11013" width="9.17592592592593" style="290"/>
    <col min="11014" max="11014" width="13.0740740740741" style="290" customWidth="1"/>
    <col min="11015" max="11015" width="11.5925925925926" style="290" customWidth="1"/>
    <col min="11016" max="11262" width="9.17592592592593" style="290"/>
    <col min="11263" max="11263" width="31.4166666666667" style="290" customWidth="1"/>
    <col min="11264" max="11267" width="9.17592592592593" style="290"/>
    <col min="11268" max="11268" width="10.3796296296296" style="290" customWidth="1"/>
    <col min="11269" max="11269" width="9.17592592592593" style="290"/>
    <col min="11270" max="11270" width="13.0740740740741" style="290" customWidth="1"/>
    <col min="11271" max="11271" width="11.5925925925926" style="290" customWidth="1"/>
    <col min="11272" max="11518" width="9.17592592592593" style="290"/>
    <col min="11519" max="11519" width="31.4166666666667" style="290" customWidth="1"/>
    <col min="11520" max="11523" width="9.17592592592593" style="290"/>
    <col min="11524" max="11524" width="10.3796296296296" style="290" customWidth="1"/>
    <col min="11525" max="11525" width="9.17592592592593" style="290"/>
    <col min="11526" max="11526" width="13.0740740740741" style="290" customWidth="1"/>
    <col min="11527" max="11527" width="11.5925925925926" style="290" customWidth="1"/>
    <col min="11528" max="11774" width="9.17592592592593" style="290"/>
    <col min="11775" max="11775" width="31.4166666666667" style="290" customWidth="1"/>
    <col min="11776" max="11779" width="9.17592592592593" style="290"/>
    <col min="11780" max="11780" width="10.3796296296296" style="290" customWidth="1"/>
    <col min="11781" max="11781" width="9.17592592592593" style="290"/>
    <col min="11782" max="11782" width="13.0740740740741" style="290" customWidth="1"/>
    <col min="11783" max="11783" width="11.5925925925926" style="290" customWidth="1"/>
    <col min="11784" max="12030" width="9.17592592592593" style="290"/>
    <col min="12031" max="12031" width="31.4166666666667" style="290" customWidth="1"/>
    <col min="12032" max="12035" width="9.17592592592593" style="290"/>
    <col min="12036" max="12036" width="10.3796296296296" style="290" customWidth="1"/>
    <col min="12037" max="12037" width="9.17592592592593" style="290"/>
    <col min="12038" max="12038" width="13.0740740740741" style="290" customWidth="1"/>
    <col min="12039" max="12039" width="11.5925925925926" style="290" customWidth="1"/>
    <col min="12040" max="12286" width="9.17592592592593" style="290"/>
    <col min="12287" max="12287" width="31.4166666666667" style="290" customWidth="1"/>
    <col min="12288" max="12291" width="9.17592592592593" style="290"/>
    <col min="12292" max="12292" width="10.3796296296296" style="290" customWidth="1"/>
    <col min="12293" max="12293" width="9.17592592592593" style="290"/>
    <col min="12294" max="12294" width="13.0740740740741" style="290" customWidth="1"/>
    <col min="12295" max="12295" width="11.5925925925926" style="290" customWidth="1"/>
    <col min="12296" max="12542" width="9.17592592592593" style="290"/>
    <col min="12543" max="12543" width="31.4166666666667" style="290" customWidth="1"/>
    <col min="12544" max="12547" width="9.17592592592593" style="290"/>
    <col min="12548" max="12548" width="10.3796296296296" style="290" customWidth="1"/>
    <col min="12549" max="12549" width="9.17592592592593" style="290"/>
    <col min="12550" max="12550" width="13.0740740740741" style="290" customWidth="1"/>
    <col min="12551" max="12551" width="11.5925925925926" style="290" customWidth="1"/>
    <col min="12552" max="12798" width="9.17592592592593" style="290"/>
    <col min="12799" max="12799" width="31.4166666666667" style="290" customWidth="1"/>
    <col min="12800" max="12803" width="9.17592592592593" style="290"/>
    <col min="12804" max="12804" width="10.3796296296296" style="290" customWidth="1"/>
    <col min="12805" max="12805" width="9.17592592592593" style="290"/>
    <col min="12806" max="12806" width="13.0740740740741" style="290" customWidth="1"/>
    <col min="12807" max="12807" width="11.5925925925926" style="290" customWidth="1"/>
    <col min="12808" max="13054" width="9.17592592592593" style="290"/>
    <col min="13055" max="13055" width="31.4166666666667" style="290" customWidth="1"/>
    <col min="13056" max="13059" width="9.17592592592593" style="290"/>
    <col min="13060" max="13060" width="10.3796296296296" style="290" customWidth="1"/>
    <col min="13061" max="13061" width="9.17592592592593" style="290"/>
    <col min="13062" max="13062" width="13.0740740740741" style="290" customWidth="1"/>
    <col min="13063" max="13063" width="11.5925925925926" style="290" customWidth="1"/>
    <col min="13064" max="13310" width="9.17592592592593" style="290"/>
    <col min="13311" max="13311" width="31.4166666666667" style="290" customWidth="1"/>
    <col min="13312" max="13315" width="9.17592592592593" style="290"/>
    <col min="13316" max="13316" width="10.3796296296296" style="290" customWidth="1"/>
    <col min="13317" max="13317" width="9.17592592592593" style="290"/>
    <col min="13318" max="13318" width="13.0740740740741" style="290" customWidth="1"/>
    <col min="13319" max="13319" width="11.5925925925926" style="290" customWidth="1"/>
    <col min="13320" max="13566" width="9.17592592592593" style="290"/>
    <col min="13567" max="13567" width="31.4166666666667" style="290" customWidth="1"/>
    <col min="13568" max="13571" width="9.17592592592593" style="290"/>
    <col min="13572" max="13572" width="10.3796296296296" style="290" customWidth="1"/>
    <col min="13573" max="13573" width="9.17592592592593" style="290"/>
    <col min="13574" max="13574" width="13.0740740740741" style="290" customWidth="1"/>
    <col min="13575" max="13575" width="11.5925925925926" style="290" customWidth="1"/>
    <col min="13576" max="13822" width="9.17592592592593" style="290"/>
    <col min="13823" max="13823" width="31.4166666666667" style="290" customWidth="1"/>
    <col min="13824" max="13827" width="9.17592592592593" style="290"/>
    <col min="13828" max="13828" width="10.3796296296296" style="290" customWidth="1"/>
    <col min="13829" max="13829" width="9.17592592592593" style="290"/>
    <col min="13830" max="13830" width="13.0740740740741" style="290" customWidth="1"/>
    <col min="13831" max="13831" width="11.5925925925926" style="290" customWidth="1"/>
    <col min="13832" max="14078" width="9.17592592592593" style="290"/>
    <col min="14079" max="14079" width="31.4166666666667" style="290" customWidth="1"/>
    <col min="14080" max="14083" width="9.17592592592593" style="290"/>
    <col min="14084" max="14084" width="10.3796296296296" style="290" customWidth="1"/>
    <col min="14085" max="14085" width="9.17592592592593" style="290"/>
    <col min="14086" max="14086" width="13.0740740740741" style="290" customWidth="1"/>
    <col min="14087" max="14087" width="11.5925925925926" style="290" customWidth="1"/>
    <col min="14088" max="14334" width="9.17592592592593" style="290"/>
    <col min="14335" max="14335" width="31.4166666666667" style="290" customWidth="1"/>
    <col min="14336" max="14339" width="9.17592592592593" style="290"/>
    <col min="14340" max="14340" width="10.3796296296296" style="290" customWidth="1"/>
    <col min="14341" max="14341" width="9.17592592592593" style="290"/>
    <col min="14342" max="14342" width="13.0740740740741" style="290" customWidth="1"/>
    <col min="14343" max="14343" width="11.5925925925926" style="290" customWidth="1"/>
    <col min="14344" max="14590" width="9.17592592592593" style="290"/>
    <col min="14591" max="14591" width="31.4166666666667" style="290" customWidth="1"/>
    <col min="14592" max="14595" width="9.17592592592593" style="290"/>
    <col min="14596" max="14596" width="10.3796296296296" style="290" customWidth="1"/>
    <col min="14597" max="14597" width="9.17592592592593" style="290"/>
    <col min="14598" max="14598" width="13.0740740740741" style="290" customWidth="1"/>
    <col min="14599" max="14599" width="11.5925925925926" style="290" customWidth="1"/>
    <col min="14600" max="14846" width="9.17592592592593" style="290"/>
    <col min="14847" max="14847" width="31.4166666666667" style="290" customWidth="1"/>
    <col min="14848" max="14851" width="9.17592592592593" style="290"/>
    <col min="14852" max="14852" width="10.3796296296296" style="290" customWidth="1"/>
    <col min="14853" max="14853" width="9.17592592592593" style="290"/>
    <col min="14854" max="14854" width="13.0740740740741" style="290" customWidth="1"/>
    <col min="14855" max="14855" width="11.5925925925926" style="290" customWidth="1"/>
    <col min="14856" max="15102" width="9.17592592592593" style="290"/>
    <col min="15103" max="15103" width="31.4166666666667" style="290" customWidth="1"/>
    <col min="15104" max="15107" width="9.17592592592593" style="290"/>
    <col min="15108" max="15108" width="10.3796296296296" style="290" customWidth="1"/>
    <col min="15109" max="15109" width="9.17592592592593" style="290"/>
    <col min="15110" max="15110" width="13.0740740740741" style="290" customWidth="1"/>
    <col min="15111" max="15111" width="11.5925925925926" style="290" customWidth="1"/>
    <col min="15112" max="15358" width="9.17592592592593" style="290"/>
    <col min="15359" max="15359" width="31.4166666666667" style="290" customWidth="1"/>
    <col min="15360" max="15363" width="9.17592592592593" style="290"/>
    <col min="15364" max="15364" width="10.3796296296296" style="290" customWidth="1"/>
    <col min="15365" max="15365" width="9.17592592592593" style="290"/>
    <col min="15366" max="15366" width="13.0740740740741" style="290" customWidth="1"/>
    <col min="15367" max="15367" width="11.5925925925926" style="290" customWidth="1"/>
    <col min="15368" max="15614" width="9.17592592592593" style="290"/>
    <col min="15615" max="15615" width="31.4166666666667" style="290" customWidth="1"/>
    <col min="15616" max="15619" width="9.17592592592593" style="290"/>
    <col min="15620" max="15620" width="10.3796296296296" style="290" customWidth="1"/>
    <col min="15621" max="15621" width="9.17592592592593" style="290"/>
    <col min="15622" max="15622" width="13.0740740740741" style="290" customWidth="1"/>
    <col min="15623" max="15623" width="11.5925925925926" style="290" customWidth="1"/>
    <col min="15624" max="15870" width="9.17592592592593" style="290"/>
    <col min="15871" max="15871" width="31.4166666666667" style="290" customWidth="1"/>
    <col min="15872" max="15875" width="9.17592592592593" style="290"/>
    <col min="15876" max="15876" width="10.3796296296296" style="290" customWidth="1"/>
    <col min="15877" max="15877" width="9.17592592592593" style="290"/>
    <col min="15878" max="15878" width="13.0740740740741" style="290" customWidth="1"/>
    <col min="15879" max="15879" width="11.5925925925926" style="290" customWidth="1"/>
    <col min="15880" max="16126" width="9.17592592592593" style="290"/>
    <col min="16127" max="16127" width="31.4166666666667" style="290" customWidth="1"/>
    <col min="16128" max="16131" width="9.17592592592593" style="290"/>
    <col min="16132" max="16132" width="10.3796296296296" style="290" customWidth="1"/>
    <col min="16133" max="16133" width="9.17592592592593" style="290"/>
    <col min="16134" max="16134" width="13.0740740740741" style="290" customWidth="1"/>
    <col min="16135" max="16135" width="11.5925925925926" style="290" customWidth="1"/>
    <col min="16136" max="16384" width="9.17592592592593" style="290"/>
  </cols>
  <sheetData>
    <row r="1" s="280" customFormat="1" ht="62.25" customHeight="1" spans="1:7">
      <c r="A1" s="291" t="s">
        <v>80</v>
      </c>
      <c r="B1" s="292"/>
      <c r="C1" s="292"/>
      <c r="D1" s="292"/>
      <c r="E1" s="292"/>
      <c r="F1" s="292"/>
      <c r="G1" s="293"/>
    </row>
    <row r="2" s="280" customFormat="1" ht="24" customHeight="1" spans="1:7">
      <c r="A2" s="294" t="s">
        <v>81</v>
      </c>
      <c r="B2" s="295"/>
      <c r="C2" s="295"/>
      <c r="D2" s="295"/>
      <c r="E2" s="295"/>
      <c r="F2" s="295"/>
      <c r="G2" s="296"/>
    </row>
    <row r="3" s="281" customFormat="1" ht="13.2" spans="1:7">
      <c r="A3" s="250" t="s">
        <v>2</v>
      </c>
      <c r="B3" s="251" t="s">
        <v>3</v>
      </c>
      <c r="C3" s="251" t="s">
        <v>4</v>
      </c>
      <c r="D3" s="501" t="s">
        <v>5</v>
      </c>
      <c r="E3" s="251" t="s">
        <v>6</v>
      </c>
      <c r="F3" s="299" t="s">
        <v>7</v>
      </c>
      <c r="G3" s="300" t="s">
        <v>8</v>
      </c>
    </row>
    <row r="4" s="281" customFormat="1" ht="19.5" customHeight="1" spans="1:7">
      <c r="A4" s="254"/>
      <c r="B4" s="255"/>
      <c r="C4" s="255"/>
      <c r="D4" s="502"/>
      <c r="E4" s="255"/>
      <c r="F4" s="302"/>
      <c r="G4" s="303"/>
    </row>
    <row r="5" s="282" customFormat="1" ht="31.2" spans="1:7">
      <c r="A5" s="304">
        <v>1</v>
      </c>
      <c r="B5" s="304">
        <v>3.25</v>
      </c>
      <c r="C5" s="305" t="s">
        <v>82</v>
      </c>
      <c r="D5" s="503"/>
      <c r="E5" s="306"/>
      <c r="F5" s="306"/>
      <c r="G5" s="306"/>
    </row>
    <row r="6" s="282" customFormat="1" ht="124.8" spans="1:7">
      <c r="A6" s="262"/>
      <c r="B6" s="263" t="s">
        <v>83</v>
      </c>
      <c r="C6" s="264" t="s">
        <v>84</v>
      </c>
      <c r="D6" s="310">
        <f>Culvert!H6</f>
        <v>142.29</v>
      </c>
      <c r="E6" s="308" t="s">
        <v>11</v>
      </c>
      <c r="F6" s="309">
        <v>140</v>
      </c>
      <c r="G6" s="309">
        <f>F6*D6</f>
        <v>19920.6</v>
      </c>
    </row>
    <row r="7" s="282" customFormat="1" spans="1:7">
      <c r="A7" s="262"/>
      <c r="B7" s="262"/>
      <c r="C7" s="311"/>
      <c r="D7" s="310"/>
      <c r="E7" s="312"/>
      <c r="F7" s="312"/>
      <c r="G7" s="314"/>
    </row>
    <row r="8" s="282" customFormat="1" ht="78" spans="1:7">
      <c r="A8" s="263">
        <v>2</v>
      </c>
      <c r="B8" s="263">
        <v>6.6</v>
      </c>
      <c r="C8" s="264" t="s">
        <v>85</v>
      </c>
      <c r="D8" s="310"/>
      <c r="E8" s="312"/>
      <c r="F8" s="312"/>
      <c r="G8" s="314"/>
    </row>
    <row r="9" s="282" customFormat="1" spans="1:7">
      <c r="A9" s="262"/>
      <c r="B9" s="263" t="s">
        <v>83</v>
      </c>
      <c r="C9" s="264" t="s">
        <v>86</v>
      </c>
      <c r="D9" s="310">
        <f>Culvert!H9</f>
        <v>13.77</v>
      </c>
      <c r="E9" s="308" t="s">
        <v>11</v>
      </c>
      <c r="F9" s="309">
        <v>2789</v>
      </c>
      <c r="G9" s="309">
        <f>F9*D9</f>
        <v>38404.53</v>
      </c>
    </row>
    <row r="10" s="282" customFormat="1" spans="1:7">
      <c r="A10" s="262"/>
      <c r="B10" s="262"/>
      <c r="C10" s="311"/>
      <c r="D10" s="310"/>
      <c r="E10" s="312"/>
      <c r="F10" s="312"/>
      <c r="G10" s="314"/>
    </row>
    <row r="11" s="282" customFormat="1" ht="31.2" spans="1:7">
      <c r="A11" s="263">
        <v>3</v>
      </c>
      <c r="B11" s="263">
        <v>3.25</v>
      </c>
      <c r="C11" s="264" t="s">
        <v>82</v>
      </c>
      <c r="D11" s="310"/>
      <c r="E11" s="312"/>
      <c r="F11" s="312"/>
      <c r="G11" s="314"/>
    </row>
    <row r="12" s="282" customFormat="1" ht="109.2" spans="1:7">
      <c r="A12" s="262"/>
      <c r="B12" s="263" t="s">
        <v>87</v>
      </c>
      <c r="C12" s="264" t="s">
        <v>88</v>
      </c>
      <c r="D12" s="310">
        <f>Culvert!H15</f>
        <v>36.45</v>
      </c>
      <c r="E12" s="308" t="s">
        <v>11</v>
      </c>
      <c r="F12" s="309">
        <v>4146</v>
      </c>
      <c r="G12" s="309">
        <f>F12*D12</f>
        <v>151121.7</v>
      </c>
    </row>
    <row r="13" s="282" customFormat="1" spans="1:7">
      <c r="A13" s="262"/>
      <c r="B13" s="262"/>
      <c r="C13" s="311"/>
      <c r="D13" s="310"/>
      <c r="E13" s="308"/>
      <c r="F13" s="309"/>
      <c r="G13" s="309"/>
    </row>
    <row r="14" s="282" customFormat="1" ht="31.2" spans="1:7">
      <c r="A14" s="263">
        <v>4</v>
      </c>
      <c r="B14" s="263">
        <v>3.25</v>
      </c>
      <c r="C14" s="264" t="s">
        <v>82</v>
      </c>
      <c r="D14" s="310"/>
      <c r="E14" s="312"/>
      <c r="F14" s="312"/>
      <c r="G14" s="314"/>
    </row>
    <row r="15" s="282" customFormat="1" ht="62.4" spans="1:7">
      <c r="A15" s="262"/>
      <c r="B15" s="263" t="s">
        <v>89</v>
      </c>
      <c r="C15" s="264" t="s">
        <v>90</v>
      </c>
      <c r="D15" s="310">
        <f>Culvert!H19</f>
        <v>2.916</v>
      </c>
      <c r="E15" s="308" t="s">
        <v>91</v>
      </c>
      <c r="F15" s="309">
        <v>56301</v>
      </c>
      <c r="G15" s="309">
        <f>F15*D15</f>
        <v>164173.716</v>
      </c>
    </row>
    <row r="16" s="282" customFormat="1" spans="1:7">
      <c r="A16" s="318"/>
      <c r="B16" s="318"/>
      <c r="C16" s="319"/>
      <c r="D16" s="289"/>
      <c r="E16" s="321"/>
      <c r="F16" s="322"/>
      <c r="G16" s="288"/>
    </row>
    <row r="17" s="282" customFormat="1" spans="1:7">
      <c r="A17" s="323"/>
      <c r="B17" s="272"/>
      <c r="C17" s="324"/>
      <c r="D17" s="326"/>
      <c r="E17" s="327"/>
      <c r="F17" s="328" t="s">
        <v>92</v>
      </c>
      <c r="G17" s="329">
        <f>SUM(G5:G15)</f>
        <v>373620.546</v>
      </c>
    </row>
    <row r="18" s="282" customFormat="1" spans="1:7">
      <c r="A18" s="330"/>
      <c r="B18" s="285"/>
      <c r="C18" s="331"/>
      <c r="D18" s="288"/>
      <c r="E18" s="333"/>
      <c r="F18" s="289"/>
      <c r="G18" s="334"/>
    </row>
    <row r="19" s="282" customFormat="1" spans="1:7">
      <c r="A19" s="323"/>
      <c r="B19" s="272"/>
      <c r="C19" s="324"/>
      <c r="D19" s="326"/>
      <c r="E19" s="327"/>
      <c r="F19" s="328" t="s">
        <v>93</v>
      </c>
      <c r="G19" s="329">
        <f>G17/100000</f>
        <v>3.73620546</v>
      </c>
    </row>
    <row r="21" s="283" customFormat="1" spans="1:7">
      <c r="A21" s="335"/>
      <c r="B21" s="335"/>
      <c r="C21" s="335"/>
      <c r="D21" s="335"/>
      <c r="E21" s="335"/>
      <c r="F21" s="335"/>
    </row>
    <row r="22" spans="1:7">
      <c r="A22" s="336"/>
      <c r="B22" s="287"/>
      <c r="C22" s="287"/>
      <c r="D22" s="337"/>
    </row>
    <row r="23" s="283" customFormat="1" spans="1:7">
      <c r="A23" s="335"/>
      <c r="B23" s="335"/>
      <c r="C23" s="335"/>
      <c r="D23" s="335"/>
      <c r="E23" s="335"/>
      <c r="F23" s="335"/>
    </row>
    <row r="24" s="283" customFormat="1" spans="1:7">
      <c r="A24" s="335"/>
      <c r="B24" s="335"/>
      <c r="C24" s="338"/>
      <c r="D24" s="335"/>
      <c r="E24" s="335"/>
      <c r="F24" s="335"/>
    </row>
    <row r="25" s="283" customFormat="1" spans="1:7">
      <c r="A25" s="335"/>
      <c r="B25" s="335"/>
      <c r="C25" s="338"/>
      <c r="D25" s="335"/>
      <c r="E25" s="335"/>
      <c r="F25" s="335"/>
    </row>
    <row r="26" s="284" customFormat="1" ht="16.8" spans="1:7">
      <c r="A26" s="339"/>
    </row>
    <row r="27" spans="1:7">
      <c r="A27" s="336"/>
      <c r="B27" s="336"/>
      <c r="C27" s="290"/>
      <c r="D27" s="290"/>
      <c r="F27" s="288"/>
      <c r="G27" s="288"/>
    </row>
    <row r="28" spans="1:7">
      <c r="A28" s="336"/>
      <c r="B28" s="336"/>
      <c r="C28" s="290"/>
      <c r="D28" s="288"/>
      <c r="F28" s="288"/>
      <c r="G28" s="288"/>
    </row>
    <row r="29" s="280" customFormat="1" ht="18" spans="1:7">
      <c r="A29" s="341"/>
      <c r="B29" s="342"/>
      <c r="C29" s="341"/>
    </row>
    <row r="30" s="283" customFormat="1" spans="1:7">
      <c r="A30" s="335"/>
      <c r="B30" s="335"/>
      <c r="C30" s="344"/>
      <c r="D30" s="335"/>
      <c r="E30" s="335"/>
      <c r="F30" s="335"/>
    </row>
    <row r="31" s="283" customFormat="1" spans="1:7">
      <c r="A31" s="335"/>
      <c r="B31" s="335"/>
      <c r="C31" s="344"/>
      <c r="D31" s="335"/>
      <c r="E31" s="335"/>
      <c r="F31" s="335"/>
    </row>
    <row r="32" s="284" customFormat="1" ht="16.8" spans="1:7">
      <c r="A32" s="339"/>
    </row>
  </sheetData>
  <mergeCells count="9">
    <mergeCell ref="A1:G1"/>
    <mergeCell ref="A2:G2"/>
    <mergeCell ref="A3:A4"/>
    <mergeCell ref="B3:B4"/>
    <mergeCell ref="C3:C4"/>
    <mergeCell ref="D3:D4"/>
    <mergeCell ref="E3:E4"/>
    <mergeCell ref="F3:F4"/>
    <mergeCell ref="G3:G4"/>
  </mergeCells>
  <printOptions gridLines="1"/>
  <pageMargins left="0" right="0" top="0.25" bottom="0" header="0" footer="0"/>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K67"/>
  <sheetViews>
    <sheetView view="pageBreakPreview" zoomScale="80" zoomScaleNormal="80" workbookViewId="0">
      <selection activeCell="I10" sqref="I10"/>
    </sheetView>
  </sheetViews>
  <sheetFormatPr defaultColWidth="8.89814814814815" defaultRowHeight="15.6"/>
  <cols>
    <col min="1" max="1" width="7.82407407407407" style="285" customWidth="1"/>
    <col min="2" max="2" width="10.3796296296296" style="285" customWidth="1"/>
    <col min="3" max="3" width="40.4537037037037" style="286" customWidth="1"/>
    <col min="4" max="4" width="10.1111111111111" style="289" customWidth="1"/>
    <col min="5" max="5" width="7.68518518518519" style="287" customWidth="1"/>
    <col min="6" max="6" width="10.1111111111111" style="287" customWidth="1"/>
    <col min="7" max="7" width="13.8888888888889" style="287" customWidth="1"/>
    <col min="8" max="252" width="9.17592592592593" style="290"/>
    <col min="253" max="253" width="5.38888888888889" style="290" customWidth="1"/>
    <col min="254" max="254" width="8.62962962962963" style="290" customWidth="1"/>
    <col min="255" max="255" width="32.6296296296296" style="290" customWidth="1"/>
    <col min="256" max="256" width="6.60185185185185" style="290" customWidth="1"/>
    <col min="257" max="257" width="9.97222222222222" style="290" customWidth="1"/>
    <col min="258" max="258" width="7.41666666666667" style="290" customWidth="1"/>
    <col min="259" max="259" width="7.68518518518519" style="290" customWidth="1"/>
    <col min="260" max="260" width="10.1111111111111" style="290" customWidth="1"/>
    <col min="261" max="261" width="6.47222222222222" style="290" customWidth="1"/>
    <col min="262" max="262" width="9.03703703703704" style="290" customWidth="1"/>
    <col min="263" max="263" width="12.9444444444444" style="290" customWidth="1"/>
    <col min="264" max="508" width="9.17592592592593" style="290"/>
    <col min="509" max="509" width="5.38888888888889" style="290" customWidth="1"/>
    <col min="510" max="510" width="8.62962962962963" style="290" customWidth="1"/>
    <col min="511" max="511" width="32.6296296296296" style="290" customWidth="1"/>
    <col min="512" max="512" width="6.60185185185185" style="290" customWidth="1"/>
    <col min="513" max="513" width="9.97222222222222" style="290" customWidth="1"/>
    <col min="514" max="514" width="7.41666666666667" style="290" customWidth="1"/>
    <col min="515" max="515" width="7.68518518518519" style="290" customWidth="1"/>
    <col min="516" max="516" width="10.1111111111111" style="290" customWidth="1"/>
    <col min="517" max="517" width="6.47222222222222" style="290" customWidth="1"/>
    <col min="518" max="518" width="9.03703703703704" style="290" customWidth="1"/>
    <col min="519" max="519" width="12.9444444444444" style="290" customWidth="1"/>
    <col min="520" max="764" width="9.17592592592593" style="290"/>
    <col min="765" max="765" width="5.38888888888889" style="290" customWidth="1"/>
    <col min="766" max="766" width="8.62962962962963" style="290" customWidth="1"/>
    <col min="767" max="767" width="32.6296296296296" style="290" customWidth="1"/>
    <col min="768" max="768" width="6.60185185185185" style="290" customWidth="1"/>
    <col min="769" max="769" width="9.97222222222222" style="290" customWidth="1"/>
    <col min="770" max="770" width="7.41666666666667" style="290" customWidth="1"/>
    <col min="771" max="771" width="7.68518518518519" style="290" customWidth="1"/>
    <col min="772" max="772" width="10.1111111111111" style="290" customWidth="1"/>
    <col min="773" max="773" width="6.47222222222222" style="290" customWidth="1"/>
    <col min="774" max="774" width="9.03703703703704" style="290" customWidth="1"/>
    <col min="775" max="775" width="12.9444444444444" style="290" customWidth="1"/>
    <col min="776" max="1020" width="9.17592592592593" style="290"/>
    <col min="1021" max="1021" width="5.38888888888889" style="290" customWidth="1"/>
    <col min="1022" max="1022" width="8.62962962962963" style="290" customWidth="1"/>
    <col min="1023" max="1023" width="32.6296296296296" style="290" customWidth="1"/>
    <col min="1024" max="1024" width="6.60185185185185" style="290" customWidth="1"/>
    <col min="1025" max="1025" width="9.97222222222222" style="290" customWidth="1"/>
    <col min="1026" max="1026" width="7.41666666666667" style="290" customWidth="1"/>
    <col min="1027" max="1027" width="7.68518518518519" style="290" customWidth="1"/>
    <col min="1028" max="1028" width="10.1111111111111" style="290" customWidth="1"/>
    <col min="1029" max="1029" width="6.47222222222222" style="290" customWidth="1"/>
    <col min="1030" max="1030" width="9.03703703703704" style="290" customWidth="1"/>
    <col min="1031" max="1031" width="12.9444444444444" style="290" customWidth="1"/>
    <col min="1032" max="1276" width="9.17592592592593" style="290"/>
    <col min="1277" max="1277" width="5.38888888888889" style="290" customWidth="1"/>
    <col min="1278" max="1278" width="8.62962962962963" style="290" customWidth="1"/>
    <col min="1279" max="1279" width="32.6296296296296" style="290" customWidth="1"/>
    <col min="1280" max="1280" width="6.60185185185185" style="290" customWidth="1"/>
    <col min="1281" max="1281" width="9.97222222222222" style="290" customWidth="1"/>
    <col min="1282" max="1282" width="7.41666666666667" style="290" customWidth="1"/>
    <col min="1283" max="1283" width="7.68518518518519" style="290" customWidth="1"/>
    <col min="1284" max="1284" width="10.1111111111111" style="290" customWidth="1"/>
    <col min="1285" max="1285" width="6.47222222222222" style="290" customWidth="1"/>
    <col min="1286" max="1286" width="9.03703703703704" style="290" customWidth="1"/>
    <col min="1287" max="1287" width="12.9444444444444" style="290" customWidth="1"/>
    <col min="1288" max="1532" width="9.17592592592593" style="290"/>
    <col min="1533" max="1533" width="5.38888888888889" style="290" customWidth="1"/>
    <col min="1534" max="1534" width="8.62962962962963" style="290" customWidth="1"/>
    <col min="1535" max="1535" width="32.6296296296296" style="290" customWidth="1"/>
    <col min="1536" max="1536" width="6.60185185185185" style="290" customWidth="1"/>
    <col min="1537" max="1537" width="9.97222222222222" style="290" customWidth="1"/>
    <col min="1538" max="1538" width="7.41666666666667" style="290" customWidth="1"/>
    <col min="1539" max="1539" width="7.68518518518519" style="290" customWidth="1"/>
    <col min="1540" max="1540" width="10.1111111111111" style="290" customWidth="1"/>
    <col min="1541" max="1541" width="6.47222222222222" style="290" customWidth="1"/>
    <col min="1542" max="1542" width="9.03703703703704" style="290" customWidth="1"/>
    <col min="1543" max="1543" width="12.9444444444444" style="290" customWidth="1"/>
    <col min="1544" max="1788" width="9.17592592592593" style="290"/>
    <col min="1789" max="1789" width="5.38888888888889" style="290" customWidth="1"/>
    <col min="1790" max="1790" width="8.62962962962963" style="290" customWidth="1"/>
    <col min="1791" max="1791" width="32.6296296296296" style="290" customWidth="1"/>
    <col min="1792" max="1792" width="6.60185185185185" style="290" customWidth="1"/>
    <col min="1793" max="1793" width="9.97222222222222" style="290" customWidth="1"/>
    <col min="1794" max="1794" width="7.41666666666667" style="290" customWidth="1"/>
    <col min="1795" max="1795" width="7.68518518518519" style="290" customWidth="1"/>
    <col min="1796" max="1796" width="10.1111111111111" style="290" customWidth="1"/>
    <col min="1797" max="1797" width="6.47222222222222" style="290" customWidth="1"/>
    <col min="1798" max="1798" width="9.03703703703704" style="290" customWidth="1"/>
    <col min="1799" max="1799" width="12.9444444444444" style="290" customWidth="1"/>
    <col min="1800" max="2044" width="9.17592592592593" style="290"/>
    <col min="2045" max="2045" width="5.38888888888889" style="290" customWidth="1"/>
    <col min="2046" max="2046" width="8.62962962962963" style="290" customWidth="1"/>
    <col min="2047" max="2047" width="32.6296296296296" style="290" customWidth="1"/>
    <col min="2048" max="2048" width="6.60185185185185" style="290" customWidth="1"/>
    <col min="2049" max="2049" width="9.97222222222222" style="290" customWidth="1"/>
    <col min="2050" max="2050" width="7.41666666666667" style="290" customWidth="1"/>
    <col min="2051" max="2051" width="7.68518518518519" style="290" customWidth="1"/>
    <col min="2052" max="2052" width="10.1111111111111" style="290" customWidth="1"/>
    <col min="2053" max="2053" width="6.47222222222222" style="290" customWidth="1"/>
    <col min="2054" max="2054" width="9.03703703703704" style="290" customWidth="1"/>
    <col min="2055" max="2055" width="12.9444444444444" style="290" customWidth="1"/>
    <col min="2056" max="2300" width="9.17592592592593" style="290"/>
    <col min="2301" max="2301" width="5.38888888888889" style="290" customWidth="1"/>
    <col min="2302" max="2302" width="8.62962962962963" style="290" customWidth="1"/>
    <col min="2303" max="2303" width="32.6296296296296" style="290" customWidth="1"/>
    <col min="2304" max="2304" width="6.60185185185185" style="290" customWidth="1"/>
    <col min="2305" max="2305" width="9.97222222222222" style="290" customWidth="1"/>
    <col min="2306" max="2306" width="7.41666666666667" style="290" customWidth="1"/>
    <col min="2307" max="2307" width="7.68518518518519" style="290" customWidth="1"/>
    <col min="2308" max="2308" width="10.1111111111111" style="290" customWidth="1"/>
    <col min="2309" max="2309" width="6.47222222222222" style="290" customWidth="1"/>
    <col min="2310" max="2310" width="9.03703703703704" style="290" customWidth="1"/>
    <col min="2311" max="2311" width="12.9444444444444" style="290" customWidth="1"/>
    <col min="2312" max="2556" width="9.17592592592593" style="290"/>
    <col min="2557" max="2557" width="5.38888888888889" style="290" customWidth="1"/>
    <col min="2558" max="2558" width="8.62962962962963" style="290" customWidth="1"/>
    <col min="2559" max="2559" width="32.6296296296296" style="290" customWidth="1"/>
    <col min="2560" max="2560" width="6.60185185185185" style="290" customWidth="1"/>
    <col min="2561" max="2561" width="9.97222222222222" style="290" customWidth="1"/>
    <col min="2562" max="2562" width="7.41666666666667" style="290" customWidth="1"/>
    <col min="2563" max="2563" width="7.68518518518519" style="290" customWidth="1"/>
    <col min="2564" max="2564" width="10.1111111111111" style="290" customWidth="1"/>
    <col min="2565" max="2565" width="6.47222222222222" style="290" customWidth="1"/>
    <col min="2566" max="2566" width="9.03703703703704" style="290" customWidth="1"/>
    <col min="2567" max="2567" width="12.9444444444444" style="290" customWidth="1"/>
    <col min="2568" max="2812" width="9.17592592592593" style="290"/>
    <col min="2813" max="2813" width="5.38888888888889" style="290" customWidth="1"/>
    <col min="2814" max="2814" width="8.62962962962963" style="290" customWidth="1"/>
    <col min="2815" max="2815" width="32.6296296296296" style="290" customWidth="1"/>
    <col min="2816" max="2816" width="6.60185185185185" style="290" customWidth="1"/>
    <col min="2817" max="2817" width="9.97222222222222" style="290" customWidth="1"/>
    <col min="2818" max="2818" width="7.41666666666667" style="290" customWidth="1"/>
    <col min="2819" max="2819" width="7.68518518518519" style="290" customWidth="1"/>
    <col min="2820" max="2820" width="10.1111111111111" style="290" customWidth="1"/>
    <col min="2821" max="2821" width="6.47222222222222" style="290" customWidth="1"/>
    <col min="2822" max="2822" width="9.03703703703704" style="290" customWidth="1"/>
    <col min="2823" max="2823" width="12.9444444444444" style="290" customWidth="1"/>
    <col min="2824" max="3068" width="9.17592592592593" style="290"/>
    <col min="3069" max="3069" width="5.38888888888889" style="290" customWidth="1"/>
    <col min="3070" max="3070" width="8.62962962962963" style="290" customWidth="1"/>
    <col min="3071" max="3071" width="32.6296296296296" style="290" customWidth="1"/>
    <col min="3072" max="3072" width="6.60185185185185" style="290" customWidth="1"/>
    <col min="3073" max="3073" width="9.97222222222222" style="290" customWidth="1"/>
    <col min="3074" max="3074" width="7.41666666666667" style="290" customWidth="1"/>
    <col min="3075" max="3075" width="7.68518518518519" style="290" customWidth="1"/>
    <col min="3076" max="3076" width="10.1111111111111" style="290" customWidth="1"/>
    <col min="3077" max="3077" width="6.47222222222222" style="290" customWidth="1"/>
    <col min="3078" max="3078" width="9.03703703703704" style="290" customWidth="1"/>
    <col min="3079" max="3079" width="12.9444444444444" style="290" customWidth="1"/>
    <col min="3080" max="3324" width="9.17592592592593" style="290"/>
    <col min="3325" max="3325" width="5.38888888888889" style="290" customWidth="1"/>
    <col min="3326" max="3326" width="8.62962962962963" style="290" customWidth="1"/>
    <col min="3327" max="3327" width="32.6296296296296" style="290" customWidth="1"/>
    <col min="3328" max="3328" width="6.60185185185185" style="290" customWidth="1"/>
    <col min="3329" max="3329" width="9.97222222222222" style="290" customWidth="1"/>
    <col min="3330" max="3330" width="7.41666666666667" style="290" customWidth="1"/>
    <col min="3331" max="3331" width="7.68518518518519" style="290" customWidth="1"/>
    <col min="3332" max="3332" width="10.1111111111111" style="290" customWidth="1"/>
    <col min="3333" max="3333" width="6.47222222222222" style="290" customWidth="1"/>
    <col min="3334" max="3334" width="9.03703703703704" style="290" customWidth="1"/>
    <col min="3335" max="3335" width="12.9444444444444" style="290" customWidth="1"/>
    <col min="3336" max="3580" width="9.17592592592593" style="290"/>
    <col min="3581" max="3581" width="5.38888888888889" style="290" customWidth="1"/>
    <col min="3582" max="3582" width="8.62962962962963" style="290" customWidth="1"/>
    <col min="3583" max="3583" width="32.6296296296296" style="290" customWidth="1"/>
    <col min="3584" max="3584" width="6.60185185185185" style="290" customWidth="1"/>
    <col min="3585" max="3585" width="9.97222222222222" style="290" customWidth="1"/>
    <col min="3586" max="3586" width="7.41666666666667" style="290" customWidth="1"/>
    <col min="3587" max="3587" width="7.68518518518519" style="290" customWidth="1"/>
    <col min="3588" max="3588" width="10.1111111111111" style="290" customWidth="1"/>
    <col min="3589" max="3589" width="6.47222222222222" style="290" customWidth="1"/>
    <col min="3590" max="3590" width="9.03703703703704" style="290" customWidth="1"/>
    <col min="3591" max="3591" width="12.9444444444444" style="290" customWidth="1"/>
    <col min="3592" max="3836" width="9.17592592592593" style="290"/>
    <col min="3837" max="3837" width="5.38888888888889" style="290" customWidth="1"/>
    <col min="3838" max="3838" width="8.62962962962963" style="290" customWidth="1"/>
    <col min="3839" max="3839" width="32.6296296296296" style="290" customWidth="1"/>
    <col min="3840" max="3840" width="6.60185185185185" style="290" customWidth="1"/>
    <col min="3841" max="3841" width="9.97222222222222" style="290" customWidth="1"/>
    <col min="3842" max="3842" width="7.41666666666667" style="290" customWidth="1"/>
    <col min="3843" max="3843" width="7.68518518518519" style="290" customWidth="1"/>
    <col min="3844" max="3844" width="10.1111111111111" style="290" customWidth="1"/>
    <col min="3845" max="3845" width="6.47222222222222" style="290" customWidth="1"/>
    <col min="3846" max="3846" width="9.03703703703704" style="290" customWidth="1"/>
    <col min="3847" max="3847" width="12.9444444444444" style="290" customWidth="1"/>
    <col min="3848" max="4092" width="9.17592592592593" style="290"/>
    <col min="4093" max="4093" width="5.38888888888889" style="290" customWidth="1"/>
    <col min="4094" max="4094" width="8.62962962962963" style="290" customWidth="1"/>
    <col min="4095" max="4095" width="32.6296296296296" style="290" customWidth="1"/>
    <col min="4096" max="4096" width="6.60185185185185" style="290" customWidth="1"/>
    <col min="4097" max="4097" width="9.97222222222222" style="290" customWidth="1"/>
    <col min="4098" max="4098" width="7.41666666666667" style="290" customWidth="1"/>
    <col min="4099" max="4099" width="7.68518518518519" style="290" customWidth="1"/>
    <col min="4100" max="4100" width="10.1111111111111" style="290" customWidth="1"/>
    <col min="4101" max="4101" width="6.47222222222222" style="290" customWidth="1"/>
    <col min="4102" max="4102" width="9.03703703703704" style="290" customWidth="1"/>
    <col min="4103" max="4103" width="12.9444444444444" style="290" customWidth="1"/>
    <col min="4104" max="4348" width="9.17592592592593" style="290"/>
    <col min="4349" max="4349" width="5.38888888888889" style="290" customWidth="1"/>
    <col min="4350" max="4350" width="8.62962962962963" style="290" customWidth="1"/>
    <col min="4351" max="4351" width="32.6296296296296" style="290" customWidth="1"/>
    <col min="4352" max="4352" width="6.60185185185185" style="290" customWidth="1"/>
    <col min="4353" max="4353" width="9.97222222222222" style="290" customWidth="1"/>
    <col min="4354" max="4354" width="7.41666666666667" style="290" customWidth="1"/>
    <col min="4355" max="4355" width="7.68518518518519" style="290" customWidth="1"/>
    <col min="4356" max="4356" width="10.1111111111111" style="290" customWidth="1"/>
    <col min="4357" max="4357" width="6.47222222222222" style="290" customWidth="1"/>
    <col min="4358" max="4358" width="9.03703703703704" style="290" customWidth="1"/>
    <col min="4359" max="4359" width="12.9444444444444" style="290" customWidth="1"/>
    <col min="4360" max="4604" width="9.17592592592593" style="290"/>
    <col min="4605" max="4605" width="5.38888888888889" style="290" customWidth="1"/>
    <col min="4606" max="4606" width="8.62962962962963" style="290" customWidth="1"/>
    <col min="4607" max="4607" width="32.6296296296296" style="290" customWidth="1"/>
    <col min="4608" max="4608" width="6.60185185185185" style="290" customWidth="1"/>
    <col min="4609" max="4609" width="9.97222222222222" style="290" customWidth="1"/>
    <col min="4610" max="4610" width="7.41666666666667" style="290" customWidth="1"/>
    <col min="4611" max="4611" width="7.68518518518519" style="290" customWidth="1"/>
    <col min="4612" max="4612" width="10.1111111111111" style="290" customWidth="1"/>
    <col min="4613" max="4613" width="6.47222222222222" style="290" customWidth="1"/>
    <col min="4614" max="4614" width="9.03703703703704" style="290" customWidth="1"/>
    <col min="4615" max="4615" width="12.9444444444444" style="290" customWidth="1"/>
    <col min="4616" max="4860" width="9.17592592592593" style="290"/>
    <col min="4861" max="4861" width="5.38888888888889" style="290" customWidth="1"/>
    <col min="4862" max="4862" width="8.62962962962963" style="290" customWidth="1"/>
    <col min="4863" max="4863" width="32.6296296296296" style="290" customWidth="1"/>
    <col min="4864" max="4864" width="6.60185185185185" style="290" customWidth="1"/>
    <col min="4865" max="4865" width="9.97222222222222" style="290" customWidth="1"/>
    <col min="4866" max="4866" width="7.41666666666667" style="290" customWidth="1"/>
    <col min="4867" max="4867" width="7.68518518518519" style="290" customWidth="1"/>
    <col min="4868" max="4868" width="10.1111111111111" style="290" customWidth="1"/>
    <col min="4869" max="4869" width="6.47222222222222" style="290" customWidth="1"/>
    <col min="4870" max="4870" width="9.03703703703704" style="290" customWidth="1"/>
    <col min="4871" max="4871" width="12.9444444444444" style="290" customWidth="1"/>
    <col min="4872" max="5116" width="9.17592592592593" style="290"/>
    <col min="5117" max="5117" width="5.38888888888889" style="290" customWidth="1"/>
    <col min="5118" max="5118" width="8.62962962962963" style="290" customWidth="1"/>
    <col min="5119" max="5119" width="32.6296296296296" style="290" customWidth="1"/>
    <col min="5120" max="5120" width="6.60185185185185" style="290" customWidth="1"/>
    <col min="5121" max="5121" width="9.97222222222222" style="290" customWidth="1"/>
    <col min="5122" max="5122" width="7.41666666666667" style="290" customWidth="1"/>
    <col min="5123" max="5123" width="7.68518518518519" style="290" customWidth="1"/>
    <col min="5124" max="5124" width="10.1111111111111" style="290" customWidth="1"/>
    <col min="5125" max="5125" width="6.47222222222222" style="290" customWidth="1"/>
    <col min="5126" max="5126" width="9.03703703703704" style="290" customWidth="1"/>
    <col min="5127" max="5127" width="12.9444444444444" style="290" customWidth="1"/>
    <col min="5128" max="5372" width="9.17592592592593" style="290"/>
    <col min="5373" max="5373" width="5.38888888888889" style="290" customWidth="1"/>
    <col min="5374" max="5374" width="8.62962962962963" style="290" customWidth="1"/>
    <col min="5375" max="5375" width="32.6296296296296" style="290" customWidth="1"/>
    <col min="5376" max="5376" width="6.60185185185185" style="290" customWidth="1"/>
    <col min="5377" max="5377" width="9.97222222222222" style="290" customWidth="1"/>
    <col min="5378" max="5378" width="7.41666666666667" style="290" customWidth="1"/>
    <col min="5379" max="5379" width="7.68518518518519" style="290" customWidth="1"/>
    <col min="5380" max="5380" width="10.1111111111111" style="290" customWidth="1"/>
    <col min="5381" max="5381" width="6.47222222222222" style="290" customWidth="1"/>
    <col min="5382" max="5382" width="9.03703703703704" style="290" customWidth="1"/>
    <col min="5383" max="5383" width="12.9444444444444" style="290" customWidth="1"/>
    <col min="5384" max="5628" width="9.17592592592593" style="290"/>
    <col min="5629" max="5629" width="5.38888888888889" style="290" customWidth="1"/>
    <col min="5630" max="5630" width="8.62962962962963" style="290" customWidth="1"/>
    <col min="5631" max="5631" width="32.6296296296296" style="290" customWidth="1"/>
    <col min="5632" max="5632" width="6.60185185185185" style="290" customWidth="1"/>
    <col min="5633" max="5633" width="9.97222222222222" style="290" customWidth="1"/>
    <col min="5634" max="5634" width="7.41666666666667" style="290" customWidth="1"/>
    <col min="5635" max="5635" width="7.68518518518519" style="290" customWidth="1"/>
    <col min="5636" max="5636" width="10.1111111111111" style="290" customWidth="1"/>
    <col min="5637" max="5637" width="6.47222222222222" style="290" customWidth="1"/>
    <col min="5638" max="5638" width="9.03703703703704" style="290" customWidth="1"/>
    <col min="5639" max="5639" width="12.9444444444444" style="290" customWidth="1"/>
    <col min="5640" max="5884" width="9.17592592592593" style="290"/>
    <col min="5885" max="5885" width="5.38888888888889" style="290" customWidth="1"/>
    <col min="5886" max="5886" width="8.62962962962963" style="290" customWidth="1"/>
    <col min="5887" max="5887" width="32.6296296296296" style="290" customWidth="1"/>
    <col min="5888" max="5888" width="6.60185185185185" style="290" customWidth="1"/>
    <col min="5889" max="5889" width="9.97222222222222" style="290" customWidth="1"/>
    <col min="5890" max="5890" width="7.41666666666667" style="290" customWidth="1"/>
    <col min="5891" max="5891" width="7.68518518518519" style="290" customWidth="1"/>
    <col min="5892" max="5892" width="10.1111111111111" style="290" customWidth="1"/>
    <col min="5893" max="5893" width="6.47222222222222" style="290" customWidth="1"/>
    <col min="5894" max="5894" width="9.03703703703704" style="290" customWidth="1"/>
    <col min="5895" max="5895" width="12.9444444444444" style="290" customWidth="1"/>
    <col min="5896" max="6140" width="9.17592592592593" style="290"/>
    <col min="6141" max="6141" width="5.38888888888889" style="290" customWidth="1"/>
    <col min="6142" max="6142" width="8.62962962962963" style="290" customWidth="1"/>
    <col min="6143" max="6143" width="32.6296296296296" style="290" customWidth="1"/>
    <col min="6144" max="6144" width="6.60185185185185" style="290" customWidth="1"/>
    <col min="6145" max="6145" width="9.97222222222222" style="290" customWidth="1"/>
    <col min="6146" max="6146" width="7.41666666666667" style="290" customWidth="1"/>
    <col min="6147" max="6147" width="7.68518518518519" style="290" customWidth="1"/>
    <col min="6148" max="6148" width="10.1111111111111" style="290" customWidth="1"/>
    <col min="6149" max="6149" width="6.47222222222222" style="290" customWidth="1"/>
    <col min="6150" max="6150" width="9.03703703703704" style="290" customWidth="1"/>
    <col min="6151" max="6151" width="12.9444444444444" style="290" customWidth="1"/>
    <col min="6152" max="6396" width="9.17592592592593" style="290"/>
    <col min="6397" max="6397" width="5.38888888888889" style="290" customWidth="1"/>
    <col min="6398" max="6398" width="8.62962962962963" style="290" customWidth="1"/>
    <col min="6399" max="6399" width="32.6296296296296" style="290" customWidth="1"/>
    <col min="6400" max="6400" width="6.60185185185185" style="290" customWidth="1"/>
    <col min="6401" max="6401" width="9.97222222222222" style="290" customWidth="1"/>
    <col min="6402" max="6402" width="7.41666666666667" style="290" customWidth="1"/>
    <col min="6403" max="6403" width="7.68518518518519" style="290" customWidth="1"/>
    <col min="6404" max="6404" width="10.1111111111111" style="290" customWidth="1"/>
    <col min="6405" max="6405" width="6.47222222222222" style="290" customWidth="1"/>
    <col min="6406" max="6406" width="9.03703703703704" style="290" customWidth="1"/>
    <col min="6407" max="6407" width="12.9444444444444" style="290" customWidth="1"/>
    <col min="6408" max="6652" width="9.17592592592593" style="290"/>
    <col min="6653" max="6653" width="5.38888888888889" style="290" customWidth="1"/>
    <col min="6654" max="6654" width="8.62962962962963" style="290" customWidth="1"/>
    <col min="6655" max="6655" width="32.6296296296296" style="290" customWidth="1"/>
    <col min="6656" max="6656" width="6.60185185185185" style="290" customWidth="1"/>
    <col min="6657" max="6657" width="9.97222222222222" style="290" customWidth="1"/>
    <col min="6658" max="6658" width="7.41666666666667" style="290" customWidth="1"/>
    <col min="6659" max="6659" width="7.68518518518519" style="290" customWidth="1"/>
    <col min="6660" max="6660" width="10.1111111111111" style="290" customWidth="1"/>
    <col min="6661" max="6661" width="6.47222222222222" style="290" customWidth="1"/>
    <col min="6662" max="6662" width="9.03703703703704" style="290" customWidth="1"/>
    <col min="6663" max="6663" width="12.9444444444444" style="290" customWidth="1"/>
    <col min="6664" max="6908" width="9.17592592592593" style="290"/>
    <col min="6909" max="6909" width="5.38888888888889" style="290" customWidth="1"/>
    <col min="6910" max="6910" width="8.62962962962963" style="290" customWidth="1"/>
    <col min="6911" max="6911" width="32.6296296296296" style="290" customWidth="1"/>
    <col min="6912" max="6912" width="6.60185185185185" style="290" customWidth="1"/>
    <col min="6913" max="6913" width="9.97222222222222" style="290" customWidth="1"/>
    <col min="6914" max="6914" width="7.41666666666667" style="290" customWidth="1"/>
    <col min="6915" max="6915" width="7.68518518518519" style="290" customWidth="1"/>
    <col min="6916" max="6916" width="10.1111111111111" style="290" customWidth="1"/>
    <col min="6917" max="6917" width="6.47222222222222" style="290" customWidth="1"/>
    <col min="6918" max="6918" width="9.03703703703704" style="290" customWidth="1"/>
    <col min="6919" max="6919" width="12.9444444444444" style="290" customWidth="1"/>
    <col min="6920" max="7164" width="9.17592592592593" style="290"/>
    <col min="7165" max="7165" width="5.38888888888889" style="290" customWidth="1"/>
    <col min="7166" max="7166" width="8.62962962962963" style="290" customWidth="1"/>
    <col min="7167" max="7167" width="32.6296296296296" style="290" customWidth="1"/>
    <col min="7168" max="7168" width="6.60185185185185" style="290" customWidth="1"/>
    <col min="7169" max="7169" width="9.97222222222222" style="290" customWidth="1"/>
    <col min="7170" max="7170" width="7.41666666666667" style="290" customWidth="1"/>
    <col min="7171" max="7171" width="7.68518518518519" style="290" customWidth="1"/>
    <col min="7172" max="7172" width="10.1111111111111" style="290" customWidth="1"/>
    <col min="7173" max="7173" width="6.47222222222222" style="290" customWidth="1"/>
    <col min="7174" max="7174" width="9.03703703703704" style="290" customWidth="1"/>
    <col min="7175" max="7175" width="12.9444444444444" style="290" customWidth="1"/>
    <col min="7176" max="7420" width="9.17592592592593" style="290"/>
    <col min="7421" max="7421" width="5.38888888888889" style="290" customWidth="1"/>
    <col min="7422" max="7422" width="8.62962962962963" style="290" customWidth="1"/>
    <col min="7423" max="7423" width="32.6296296296296" style="290" customWidth="1"/>
    <col min="7424" max="7424" width="6.60185185185185" style="290" customWidth="1"/>
    <col min="7425" max="7425" width="9.97222222222222" style="290" customWidth="1"/>
    <col min="7426" max="7426" width="7.41666666666667" style="290" customWidth="1"/>
    <col min="7427" max="7427" width="7.68518518518519" style="290" customWidth="1"/>
    <col min="7428" max="7428" width="10.1111111111111" style="290" customWidth="1"/>
    <col min="7429" max="7429" width="6.47222222222222" style="290" customWidth="1"/>
    <col min="7430" max="7430" width="9.03703703703704" style="290" customWidth="1"/>
    <col min="7431" max="7431" width="12.9444444444444" style="290" customWidth="1"/>
    <col min="7432" max="7676" width="9.17592592592593" style="290"/>
    <col min="7677" max="7677" width="5.38888888888889" style="290" customWidth="1"/>
    <col min="7678" max="7678" width="8.62962962962963" style="290" customWidth="1"/>
    <col min="7679" max="7679" width="32.6296296296296" style="290" customWidth="1"/>
    <col min="7680" max="7680" width="6.60185185185185" style="290" customWidth="1"/>
    <col min="7681" max="7681" width="9.97222222222222" style="290" customWidth="1"/>
    <col min="7682" max="7682" width="7.41666666666667" style="290" customWidth="1"/>
    <col min="7683" max="7683" width="7.68518518518519" style="290" customWidth="1"/>
    <col min="7684" max="7684" width="10.1111111111111" style="290" customWidth="1"/>
    <col min="7685" max="7685" width="6.47222222222222" style="290" customWidth="1"/>
    <col min="7686" max="7686" width="9.03703703703704" style="290" customWidth="1"/>
    <col min="7687" max="7687" width="12.9444444444444" style="290" customWidth="1"/>
    <col min="7688" max="7932" width="9.17592592592593" style="290"/>
    <col min="7933" max="7933" width="5.38888888888889" style="290" customWidth="1"/>
    <col min="7934" max="7934" width="8.62962962962963" style="290" customWidth="1"/>
    <col min="7935" max="7935" width="32.6296296296296" style="290" customWidth="1"/>
    <col min="7936" max="7936" width="6.60185185185185" style="290" customWidth="1"/>
    <col min="7937" max="7937" width="9.97222222222222" style="290" customWidth="1"/>
    <col min="7938" max="7938" width="7.41666666666667" style="290" customWidth="1"/>
    <col min="7939" max="7939" width="7.68518518518519" style="290" customWidth="1"/>
    <col min="7940" max="7940" width="10.1111111111111" style="290" customWidth="1"/>
    <col min="7941" max="7941" width="6.47222222222222" style="290" customWidth="1"/>
    <col min="7942" max="7942" width="9.03703703703704" style="290" customWidth="1"/>
    <col min="7943" max="7943" width="12.9444444444444" style="290" customWidth="1"/>
    <col min="7944" max="8188" width="9.17592592592593" style="290"/>
    <col min="8189" max="8189" width="5.38888888888889" style="290" customWidth="1"/>
    <col min="8190" max="8190" width="8.62962962962963" style="290" customWidth="1"/>
    <col min="8191" max="8191" width="32.6296296296296" style="290" customWidth="1"/>
    <col min="8192" max="8192" width="6.60185185185185" style="290" customWidth="1"/>
    <col min="8193" max="8193" width="9.97222222222222" style="290" customWidth="1"/>
    <col min="8194" max="8194" width="7.41666666666667" style="290" customWidth="1"/>
    <col min="8195" max="8195" width="7.68518518518519" style="290" customWidth="1"/>
    <col min="8196" max="8196" width="10.1111111111111" style="290" customWidth="1"/>
    <col min="8197" max="8197" width="6.47222222222222" style="290" customWidth="1"/>
    <col min="8198" max="8198" width="9.03703703703704" style="290" customWidth="1"/>
    <col min="8199" max="8199" width="12.9444444444444" style="290" customWidth="1"/>
    <col min="8200" max="8444" width="9.17592592592593" style="290"/>
    <col min="8445" max="8445" width="5.38888888888889" style="290" customWidth="1"/>
    <col min="8446" max="8446" width="8.62962962962963" style="290" customWidth="1"/>
    <col min="8447" max="8447" width="32.6296296296296" style="290" customWidth="1"/>
    <col min="8448" max="8448" width="6.60185185185185" style="290" customWidth="1"/>
    <col min="8449" max="8449" width="9.97222222222222" style="290" customWidth="1"/>
    <col min="8450" max="8450" width="7.41666666666667" style="290" customWidth="1"/>
    <col min="8451" max="8451" width="7.68518518518519" style="290" customWidth="1"/>
    <col min="8452" max="8452" width="10.1111111111111" style="290" customWidth="1"/>
    <col min="8453" max="8453" width="6.47222222222222" style="290" customWidth="1"/>
    <col min="8454" max="8454" width="9.03703703703704" style="290" customWidth="1"/>
    <col min="8455" max="8455" width="12.9444444444444" style="290" customWidth="1"/>
    <col min="8456" max="8700" width="9.17592592592593" style="290"/>
    <col min="8701" max="8701" width="5.38888888888889" style="290" customWidth="1"/>
    <col min="8702" max="8702" width="8.62962962962963" style="290" customWidth="1"/>
    <col min="8703" max="8703" width="32.6296296296296" style="290" customWidth="1"/>
    <col min="8704" max="8704" width="6.60185185185185" style="290" customWidth="1"/>
    <col min="8705" max="8705" width="9.97222222222222" style="290" customWidth="1"/>
    <col min="8706" max="8706" width="7.41666666666667" style="290" customWidth="1"/>
    <col min="8707" max="8707" width="7.68518518518519" style="290" customWidth="1"/>
    <col min="8708" max="8708" width="10.1111111111111" style="290" customWidth="1"/>
    <col min="8709" max="8709" width="6.47222222222222" style="290" customWidth="1"/>
    <col min="8710" max="8710" width="9.03703703703704" style="290" customWidth="1"/>
    <col min="8711" max="8711" width="12.9444444444444" style="290" customWidth="1"/>
    <col min="8712" max="8956" width="9.17592592592593" style="290"/>
    <col min="8957" max="8957" width="5.38888888888889" style="290" customWidth="1"/>
    <col min="8958" max="8958" width="8.62962962962963" style="290" customWidth="1"/>
    <col min="8959" max="8959" width="32.6296296296296" style="290" customWidth="1"/>
    <col min="8960" max="8960" width="6.60185185185185" style="290" customWidth="1"/>
    <col min="8961" max="8961" width="9.97222222222222" style="290" customWidth="1"/>
    <col min="8962" max="8962" width="7.41666666666667" style="290" customWidth="1"/>
    <col min="8963" max="8963" width="7.68518518518519" style="290" customWidth="1"/>
    <col min="8964" max="8964" width="10.1111111111111" style="290" customWidth="1"/>
    <col min="8965" max="8965" width="6.47222222222222" style="290" customWidth="1"/>
    <col min="8966" max="8966" width="9.03703703703704" style="290" customWidth="1"/>
    <col min="8967" max="8967" width="12.9444444444444" style="290" customWidth="1"/>
    <col min="8968" max="9212" width="9.17592592592593" style="290"/>
    <col min="9213" max="9213" width="5.38888888888889" style="290" customWidth="1"/>
    <col min="9214" max="9214" width="8.62962962962963" style="290" customWidth="1"/>
    <col min="9215" max="9215" width="32.6296296296296" style="290" customWidth="1"/>
    <col min="9216" max="9216" width="6.60185185185185" style="290" customWidth="1"/>
    <col min="9217" max="9217" width="9.97222222222222" style="290" customWidth="1"/>
    <col min="9218" max="9218" width="7.41666666666667" style="290" customWidth="1"/>
    <col min="9219" max="9219" width="7.68518518518519" style="290" customWidth="1"/>
    <col min="9220" max="9220" width="10.1111111111111" style="290" customWidth="1"/>
    <col min="9221" max="9221" width="6.47222222222222" style="290" customWidth="1"/>
    <col min="9222" max="9222" width="9.03703703703704" style="290" customWidth="1"/>
    <col min="9223" max="9223" width="12.9444444444444" style="290" customWidth="1"/>
    <col min="9224" max="9468" width="9.17592592592593" style="290"/>
    <col min="9469" max="9469" width="5.38888888888889" style="290" customWidth="1"/>
    <col min="9470" max="9470" width="8.62962962962963" style="290" customWidth="1"/>
    <col min="9471" max="9471" width="32.6296296296296" style="290" customWidth="1"/>
    <col min="9472" max="9472" width="6.60185185185185" style="290" customWidth="1"/>
    <col min="9473" max="9473" width="9.97222222222222" style="290" customWidth="1"/>
    <col min="9474" max="9474" width="7.41666666666667" style="290" customWidth="1"/>
    <col min="9475" max="9475" width="7.68518518518519" style="290" customWidth="1"/>
    <col min="9476" max="9476" width="10.1111111111111" style="290" customWidth="1"/>
    <col min="9477" max="9477" width="6.47222222222222" style="290" customWidth="1"/>
    <col min="9478" max="9478" width="9.03703703703704" style="290" customWidth="1"/>
    <col min="9479" max="9479" width="12.9444444444444" style="290" customWidth="1"/>
    <col min="9480" max="9724" width="9.17592592592593" style="290"/>
    <col min="9725" max="9725" width="5.38888888888889" style="290" customWidth="1"/>
    <col min="9726" max="9726" width="8.62962962962963" style="290" customWidth="1"/>
    <col min="9727" max="9727" width="32.6296296296296" style="290" customWidth="1"/>
    <col min="9728" max="9728" width="6.60185185185185" style="290" customWidth="1"/>
    <col min="9729" max="9729" width="9.97222222222222" style="290" customWidth="1"/>
    <col min="9730" max="9730" width="7.41666666666667" style="290" customWidth="1"/>
    <col min="9731" max="9731" width="7.68518518518519" style="290" customWidth="1"/>
    <col min="9732" max="9732" width="10.1111111111111" style="290" customWidth="1"/>
    <col min="9733" max="9733" width="6.47222222222222" style="290" customWidth="1"/>
    <col min="9734" max="9734" width="9.03703703703704" style="290" customWidth="1"/>
    <col min="9735" max="9735" width="12.9444444444444" style="290" customWidth="1"/>
    <col min="9736" max="9980" width="9.17592592592593" style="290"/>
    <col min="9981" max="9981" width="5.38888888888889" style="290" customWidth="1"/>
    <col min="9982" max="9982" width="8.62962962962963" style="290" customWidth="1"/>
    <col min="9983" max="9983" width="32.6296296296296" style="290" customWidth="1"/>
    <col min="9984" max="9984" width="6.60185185185185" style="290" customWidth="1"/>
    <col min="9985" max="9985" width="9.97222222222222" style="290" customWidth="1"/>
    <col min="9986" max="9986" width="7.41666666666667" style="290" customWidth="1"/>
    <col min="9987" max="9987" width="7.68518518518519" style="290" customWidth="1"/>
    <col min="9988" max="9988" width="10.1111111111111" style="290" customWidth="1"/>
    <col min="9989" max="9989" width="6.47222222222222" style="290" customWidth="1"/>
    <col min="9990" max="9990" width="9.03703703703704" style="290" customWidth="1"/>
    <col min="9991" max="9991" width="12.9444444444444" style="290" customWidth="1"/>
    <col min="9992" max="10236" width="9.17592592592593" style="290"/>
    <col min="10237" max="10237" width="5.38888888888889" style="290" customWidth="1"/>
    <col min="10238" max="10238" width="8.62962962962963" style="290" customWidth="1"/>
    <col min="10239" max="10239" width="32.6296296296296" style="290" customWidth="1"/>
    <col min="10240" max="10240" width="6.60185185185185" style="290" customWidth="1"/>
    <col min="10241" max="10241" width="9.97222222222222" style="290" customWidth="1"/>
    <col min="10242" max="10242" width="7.41666666666667" style="290" customWidth="1"/>
    <col min="10243" max="10243" width="7.68518518518519" style="290" customWidth="1"/>
    <col min="10244" max="10244" width="10.1111111111111" style="290" customWidth="1"/>
    <col min="10245" max="10245" width="6.47222222222222" style="290" customWidth="1"/>
    <col min="10246" max="10246" width="9.03703703703704" style="290" customWidth="1"/>
    <col min="10247" max="10247" width="12.9444444444444" style="290" customWidth="1"/>
    <col min="10248" max="10492" width="9.17592592592593" style="290"/>
    <col min="10493" max="10493" width="5.38888888888889" style="290" customWidth="1"/>
    <col min="10494" max="10494" width="8.62962962962963" style="290" customWidth="1"/>
    <col min="10495" max="10495" width="32.6296296296296" style="290" customWidth="1"/>
    <col min="10496" max="10496" width="6.60185185185185" style="290" customWidth="1"/>
    <col min="10497" max="10497" width="9.97222222222222" style="290" customWidth="1"/>
    <col min="10498" max="10498" width="7.41666666666667" style="290" customWidth="1"/>
    <col min="10499" max="10499" width="7.68518518518519" style="290" customWidth="1"/>
    <col min="10500" max="10500" width="10.1111111111111" style="290" customWidth="1"/>
    <col min="10501" max="10501" width="6.47222222222222" style="290" customWidth="1"/>
    <col min="10502" max="10502" width="9.03703703703704" style="290" customWidth="1"/>
    <col min="10503" max="10503" width="12.9444444444444" style="290" customWidth="1"/>
    <col min="10504" max="10748" width="9.17592592592593" style="290"/>
    <col min="10749" max="10749" width="5.38888888888889" style="290" customWidth="1"/>
    <col min="10750" max="10750" width="8.62962962962963" style="290" customWidth="1"/>
    <col min="10751" max="10751" width="32.6296296296296" style="290" customWidth="1"/>
    <col min="10752" max="10752" width="6.60185185185185" style="290" customWidth="1"/>
    <col min="10753" max="10753" width="9.97222222222222" style="290" customWidth="1"/>
    <col min="10754" max="10754" width="7.41666666666667" style="290" customWidth="1"/>
    <col min="10755" max="10755" width="7.68518518518519" style="290" customWidth="1"/>
    <col min="10756" max="10756" width="10.1111111111111" style="290" customWidth="1"/>
    <col min="10757" max="10757" width="6.47222222222222" style="290" customWidth="1"/>
    <col min="10758" max="10758" width="9.03703703703704" style="290" customWidth="1"/>
    <col min="10759" max="10759" width="12.9444444444444" style="290" customWidth="1"/>
    <col min="10760" max="11004" width="9.17592592592593" style="290"/>
    <col min="11005" max="11005" width="5.38888888888889" style="290" customWidth="1"/>
    <col min="11006" max="11006" width="8.62962962962963" style="290" customWidth="1"/>
    <col min="11007" max="11007" width="32.6296296296296" style="290" customWidth="1"/>
    <col min="11008" max="11008" width="6.60185185185185" style="290" customWidth="1"/>
    <col min="11009" max="11009" width="9.97222222222222" style="290" customWidth="1"/>
    <col min="11010" max="11010" width="7.41666666666667" style="290" customWidth="1"/>
    <col min="11011" max="11011" width="7.68518518518519" style="290" customWidth="1"/>
    <col min="11012" max="11012" width="10.1111111111111" style="290" customWidth="1"/>
    <col min="11013" max="11013" width="6.47222222222222" style="290" customWidth="1"/>
    <col min="11014" max="11014" width="9.03703703703704" style="290" customWidth="1"/>
    <col min="11015" max="11015" width="12.9444444444444" style="290" customWidth="1"/>
    <col min="11016" max="11260" width="9.17592592592593" style="290"/>
    <col min="11261" max="11261" width="5.38888888888889" style="290" customWidth="1"/>
    <col min="11262" max="11262" width="8.62962962962963" style="290" customWidth="1"/>
    <col min="11263" max="11263" width="32.6296296296296" style="290" customWidth="1"/>
    <col min="11264" max="11264" width="6.60185185185185" style="290" customWidth="1"/>
    <col min="11265" max="11265" width="9.97222222222222" style="290" customWidth="1"/>
    <col min="11266" max="11266" width="7.41666666666667" style="290" customWidth="1"/>
    <col min="11267" max="11267" width="7.68518518518519" style="290" customWidth="1"/>
    <col min="11268" max="11268" width="10.1111111111111" style="290" customWidth="1"/>
    <col min="11269" max="11269" width="6.47222222222222" style="290" customWidth="1"/>
    <col min="11270" max="11270" width="9.03703703703704" style="290" customWidth="1"/>
    <col min="11271" max="11271" width="12.9444444444444" style="290" customWidth="1"/>
    <col min="11272" max="11516" width="9.17592592592593" style="290"/>
    <col min="11517" max="11517" width="5.38888888888889" style="290" customWidth="1"/>
    <col min="11518" max="11518" width="8.62962962962963" style="290" customWidth="1"/>
    <col min="11519" max="11519" width="32.6296296296296" style="290" customWidth="1"/>
    <col min="11520" max="11520" width="6.60185185185185" style="290" customWidth="1"/>
    <col min="11521" max="11521" width="9.97222222222222" style="290" customWidth="1"/>
    <col min="11522" max="11522" width="7.41666666666667" style="290" customWidth="1"/>
    <col min="11523" max="11523" width="7.68518518518519" style="290" customWidth="1"/>
    <col min="11524" max="11524" width="10.1111111111111" style="290" customWidth="1"/>
    <col min="11525" max="11525" width="6.47222222222222" style="290" customWidth="1"/>
    <col min="11526" max="11526" width="9.03703703703704" style="290" customWidth="1"/>
    <col min="11527" max="11527" width="12.9444444444444" style="290" customWidth="1"/>
    <col min="11528" max="11772" width="9.17592592592593" style="290"/>
    <col min="11773" max="11773" width="5.38888888888889" style="290" customWidth="1"/>
    <col min="11774" max="11774" width="8.62962962962963" style="290" customWidth="1"/>
    <col min="11775" max="11775" width="32.6296296296296" style="290" customWidth="1"/>
    <col min="11776" max="11776" width="6.60185185185185" style="290" customWidth="1"/>
    <col min="11777" max="11777" width="9.97222222222222" style="290" customWidth="1"/>
    <col min="11778" max="11778" width="7.41666666666667" style="290" customWidth="1"/>
    <col min="11779" max="11779" width="7.68518518518519" style="290" customWidth="1"/>
    <col min="11780" max="11780" width="10.1111111111111" style="290" customWidth="1"/>
    <col min="11781" max="11781" width="6.47222222222222" style="290" customWidth="1"/>
    <col min="11782" max="11782" width="9.03703703703704" style="290" customWidth="1"/>
    <col min="11783" max="11783" width="12.9444444444444" style="290" customWidth="1"/>
    <col min="11784" max="12028" width="9.17592592592593" style="290"/>
    <col min="12029" max="12029" width="5.38888888888889" style="290" customWidth="1"/>
    <col min="12030" max="12030" width="8.62962962962963" style="290" customWidth="1"/>
    <col min="12031" max="12031" width="32.6296296296296" style="290" customWidth="1"/>
    <col min="12032" max="12032" width="6.60185185185185" style="290" customWidth="1"/>
    <col min="12033" max="12033" width="9.97222222222222" style="290" customWidth="1"/>
    <col min="12034" max="12034" width="7.41666666666667" style="290" customWidth="1"/>
    <col min="12035" max="12035" width="7.68518518518519" style="290" customWidth="1"/>
    <col min="12036" max="12036" width="10.1111111111111" style="290" customWidth="1"/>
    <col min="12037" max="12037" width="6.47222222222222" style="290" customWidth="1"/>
    <col min="12038" max="12038" width="9.03703703703704" style="290" customWidth="1"/>
    <col min="12039" max="12039" width="12.9444444444444" style="290" customWidth="1"/>
    <col min="12040" max="12284" width="9.17592592592593" style="290"/>
    <col min="12285" max="12285" width="5.38888888888889" style="290" customWidth="1"/>
    <col min="12286" max="12286" width="8.62962962962963" style="290" customWidth="1"/>
    <col min="12287" max="12287" width="32.6296296296296" style="290" customWidth="1"/>
    <col min="12288" max="12288" width="6.60185185185185" style="290" customWidth="1"/>
    <col min="12289" max="12289" width="9.97222222222222" style="290" customWidth="1"/>
    <col min="12290" max="12290" width="7.41666666666667" style="290" customWidth="1"/>
    <col min="12291" max="12291" width="7.68518518518519" style="290" customWidth="1"/>
    <col min="12292" max="12292" width="10.1111111111111" style="290" customWidth="1"/>
    <col min="12293" max="12293" width="6.47222222222222" style="290" customWidth="1"/>
    <col min="12294" max="12294" width="9.03703703703704" style="290" customWidth="1"/>
    <col min="12295" max="12295" width="12.9444444444444" style="290" customWidth="1"/>
    <col min="12296" max="12540" width="9.17592592592593" style="290"/>
    <col min="12541" max="12541" width="5.38888888888889" style="290" customWidth="1"/>
    <col min="12542" max="12542" width="8.62962962962963" style="290" customWidth="1"/>
    <col min="12543" max="12543" width="32.6296296296296" style="290" customWidth="1"/>
    <col min="12544" max="12544" width="6.60185185185185" style="290" customWidth="1"/>
    <col min="12545" max="12545" width="9.97222222222222" style="290" customWidth="1"/>
    <col min="12546" max="12546" width="7.41666666666667" style="290" customWidth="1"/>
    <col min="12547" max="12547" width="7.68518518518519" style="290" customWidth="1"/>
    <col min="12548" max="12548" width="10.1111111111111" style="290" customWidth="1"/>
    <col min="12549" max="12549" width="6.47222222222222" style="290" customWidth="1"/>
    <col min="12550" max="12550" width="9.03703703703704" style="290" customWidth="1"/>
    <col min="12551" max="12551" width="12.9444444444444" style="290" customWidth="1"/>
    <col min="12552" max="12796" width="9.17592592592593" style="290"/>
    <col min="12797" max="12797" width="5.38888888888889" style="290" customWidth="1"/>
    <col min="12798" max="12798" width="8.62962962962963" style="290" customWidth="1"/>
    <col min="12799" max="12799" width="32.6296296296296" style="290" customWidth="1"/>
    <col min="12800" max="12800" width="6.60185185185185" style="290" customWidth="1"/>
    <col min="12801" max="12801" width="9.97222222222222" style="290" customWidth="1"/>
    <col min="12802" max="12802" width="7.41666666666667" style="290" customWidth="1"/>
    <col min="12803" max="12803" width="7.68518518518519" style="290" customWidth="1"/>
    <col min="12804" max="12804" width="10.1111111111111" style="290" customWidth="1"/>
    <col min="12805" max="12805" width="6.47222222222222" style="290" customWidth="1"/>
    <col min="12806" max="12806" width="9.03703703703704" style="290" customWidth="1"/>
    <col min="12807" max="12807" width="12.9444444444444" style="290" customWidth="1"/>
    <col min="12808" max="13052" width="9.17592592592593" style="290"/>
    <col min="13053" max="13053" width="5.38888888888889" style="290" customWidth="1"/>
    <col min="13054" max="13054" width="8.62962962962963" style="290" customWidth="1"/>
    <col min="13055" max="13055" width="32.6296296296296" style="290" customWidth="1"/>
    <col min="13056" max="13056" width="6.60185185185185" style="290" customWidth="1"/>
    <col min="13057" max="13057" width="9.97222222222222" style="290" customWidth="1"/>
    <col min="13058" max="13058" width="7.41666666666667" style="290" customWidth="1"/>
    <col min="13059" max="13059" width="7.68518518518519" style="290" customWidth="1"/>
    <col min="13060" max="13060" width="10.1111111111111" style="290" customWidth="1"/>
    <col min="13061" max="13061" width="6.47222222222222" style="290" customWidth="1"/>
    <col min="13062" max="13062" width="9.03703703703704" style="290" customWidth="1"/>
    <col min="13063" max="13063" width="12.9444444444444" style="290" customWidth="1"/>
    <col min="13064" max="13308" width="9.17592592592593" style="290"/>
    <col min="13309" max="13309" width="5.38888888888889" style="290" customWidth="1"/>
    <col min="13310" max="13310" width="8.62962962962963" style="290" customWidth="1"/>
    <col min="13311" max="13311" width="32.6296296296296" style="290" customWidth="1"/>
    <col min="13312" max="13312" width="6.60185185185185" style="290" customWidth="1"/>
    <col min="13313" max="13313" width="9.97222222222222" style="290" customWidth="1"/>
    <col min="13314" max="13314" width="7.41666666666667" style="290" customWidth="1"/>
    <col min="13315" max="13315" width="7.68518518518519" style="290" customWidth="1"/>
    <col min="13316" max="13316" width="10.1111111111111" style="290" customWidth="1"/>
    <col min="13317" max="13317" width="6.47222222222222" style="290" customWidth="1"/>
    <col min="13318" max="13318" width="9.03703703703704" style="290" customWidth="1"/>
    <col min="13319" max="13319" width="12.9444444444444" style="290" customWidth="1"/>
    <col min="13320" max="13564" width="9.17592592592593" style="290"/>
    <col min="13565" max="13565" width="5.38888888888889" style="290" customWidth="1"/>
    <col min="13566" max="13566" width="8.62962962962963" style="290" customWidth="1"/>
    <col min="13567" max="13567" width="32.6296296296296" style="290" customWidth="1"/>
    <col min="13568" max="13568" width="6.60185185185185" style="290" customWidth="1"/>
    <col min="13569" max="13569" width="9.97222222222222" style="290" customWidth="1"/>
    <col min="13570" max="13570" width="7.41666666666667" style="290" customWidth="1"/>
    <col min="13571" max="13571" width="7.68518518518519" style="290" customWidth="1"/>
    <col min="13572" max="13572" width="10.1111111111111" style="290" customWidth="1"/>
    <col min="13573" max="13573" width="6.47222222222222" style="290" customWidth="1"/>
    <col min="13574" max="13574" width="9.03703703703704" style="290" customWidth="1"/>
    <col min="13575" max="13575" width="12.9444444444444" style="290" customWidth="1"/>
    <col min="13576" max="13820" width="9.17592592592593" style="290"/>
    <col min="13821" max="13821" width="5.38888888888889" style="290" customWidth="1"/>
    <col min="13822" max="13822" width="8.62962962962963" style="290" customWidth="1"/>
    <col min="13823" max="13823" width="32.6296296296296" style="290" customWidth="1"/>
    <col min="13824" max="13824" width="6.60185185185185" style="290" customWidth="1"/>
    <col min="13825" max="13825" width="9.97222222222222" style="290" customWidth="1"/>
    <col min="13826" max="13826" width="7.41666666666667" style="290" customWidth="1"/>
    <col min="13827" max="13827" width="7.68518518518519" style="290" customWidth="1"/>
    <col min="13828" max="13828" width="10.1111111111111" style="290" customWidth="1"/>
    <col min="13829" max="13829" width="6.47222222222222" style="290" customWidth="1"/>
    <col min="13830" max="13830" width="9.03703703703704" style="290" customWidth="1"/>
    <col min="13831" max="13831" width="12.9444444444444" style="290" customWidth="1"/>
    <col min="13832" max="14076" width="9.17592592592593" style="290"/>
    <col min="14077" max="14077" width="5.38888888888889" style="290" customWidth="1"/>
    <col min="14078" max="14078" width="8.62962962962963" style="290" customWidth="1"/>
    <col min="14079" max="14079" width="32.6296296296296" style="290" customWidth="1"/>
    <col min="14080" max="14080" width="6.60185185185185" style="290" customWidth="1"/>
    <col min="14081" max="14081" width="9.97222222222222" style="290" customWidth="1"/>
    <col min="14082" max="14082" width="7.41666666666667" style="290" customWidth="1"/>
    <col min="14083" max="14083" width="7.68518518518519" style="290" customWidth="1"/>
    <col min="14084" max="14084" width="10.1111111111111" style="290" customWidth="1"/>
    <col min="14085" max="14085" width="6.47222222222222" style="290" customWidth="1"/>
    <col min="14086" max="14086" width="9.03703703703704" style="290" customWidth="1"/>
    <col min="14087" max="14087" width="12.9444444444444" style="290" customWidth="1"/>
    <col min="14088" max="14332" width="9.17592592592593" style="290"/>
    <col min="14333" max="14333" width="5.38888888888889" style="290" customWidth="1"/>
    <col min="14334" max="14334" width="8.62962962962963" style="290" customWidth="1"/>
    <col min="14335" max="14335" width="32.6296296296296" style="290" customWidth="1"/>
    <col min="14336" max="14336" width="6.60185185185185" style="290" customWidth="1"/>
    <col min="14337" max="14337" width="9.97222222222222" style="290" customWidth="1"/>
    <col min="14338" max="14338" width="7.41666666666667" style="290" customWidth="1"/>
    <col min="14339" max="14339" width="7.68518518518519" style="290" customWidth="1"/>
    <col min="14340" max="14340" width="10.1111111111111" style="290" customWidth="1"/>
    <col min="14341" max="14341" width="6.47222222222222" style="290" customWidth="1"/>
    <col min="14342" max="14342" width="9.03703703703704" style="290" customWidth="1"/>
    <col min="14343" max="14343" width="12.9444444444444" style="290" customWidth="1"/>
    <col min="14344" max="14588" width="9.17592592592593" style="290"/>
    <col min="14589" max="14589" width="5.38888888888889" style="290" customWidth="1"/>
    <col min="14590" max="14590" width="8.62962962962963" style="290" customWidth="1"/>
    <col min="14591" max="14591" width="32.6296296296296" style="290" customWidth="1"/>
    <col min="14592" max="14592" width="6.60185185185185" style="290" customWidth="1"/>
    <col min="14593" max="14593" width="9.97222222222222" style="290" customWidth="1"/>
    <col min="14594" max="14594" width="7.41666666666667" style="290" customWidth="1"/>
    <col min="14595" max="14595" width="7.68518518518519" style="290" customWidth="1"/>
    <col min="14596" max="14596" width="10.1111111111111" style="290" customWidth="1"/>
    <col min="14597" max="14597" width="6.47222222222222" style="290" customWidth="1"/>
    <col min="14598" max="14598" width="9.03703703703704" style="290" customWidth="1"/>
    <col min="14599" max="14599" width="12.9444444444444" style="290" customWidth="1"/>
    <col min="14600" max="14844" width="9.17592592592593" style="290"/>
    <col min="14845" max="14845" width="5.38888888888889" style="290" customWidth="1"/>
    <col min="14846" max="14846" width="8.62962962962963" style="290" customWidth="1"/>
    <col min="14847" max="14847" width="32.6296296296296" style="290" customWidth="1"/>
    <col min="14848" max="14848" width="6.60185185185185" style="290" customWidth="1"/>
    <col min="14849" max="14849" width="9.97222222222222" style="290" customWidth="1"/>
    <col min="14850" max="14850" width="7.41666666666667" style="290" customWidth="1"/>
    <col min="14851" max="14851" width="7.68518518518519" style="290" customWidth="1"/>
    <col min="14852" max="14852" width="10.1111111111111" style="290" customWidth="1"/>
    <col min="14853" max="14853" width="6.47222222222222" style="290" customWidth="1"/>
    <col min="14854" max="14854" width="9.03703703703704" style="290" customWidth="1"/>
    <col min="14855" max="14855" width="12.9444444444444" style="290" customWidth="1"/>
    <col min="14856" max="15100" width="9.17592592592593" style="290"/>
    <col min="15101" max="15101" width="5.38888888888889" style="290" customWidth="1"/>
    <col min="15102" max="15102" width="8.62962962962963" style="290" customWidth="1"/>
    <col min="15103" max="15103" width="32.6296296296296" style="290" customWidth="1"/>
    <col min="15104" max="15104" width="6.60185185185185" style="290" customWidth="1"/>
    <col min="15105" max="15105" width="9.97222222222222" style="290" customWidth="1"/>
    <col min="15106" max="15106" width="7.41666666666667" style="290" customWidth="1"/>
    <col min="15107" max="15107" width="7.68518518518519" style="290" customWidth="1"/>
    <col min="15108" max="15108" width="10.1111111111111" style="290" customWidth="1"/>
    <col min="15109" max="15109" width="6.47222222222222" style="290" customWidth="1"/>
    <col min="15110" max="15110" width="9.03703703703704" style="290" customWidth="1"/>
    <col min="15111" max="15111" width="12.9444444444444" style="290" customWidth="1"/>
    <col min="15112" max="15356" width="9.17592592592593" style="290"/>
    <col min="15357" max="15357" width="5.38888888888889" style="290" customWidth="1"/>
    <col min="15358" max="15358" width="8.62962962962963" style="290" customWidth="1"/>
    <col min="15359" max="15359" width="32.6296296296296" style="290" customWidth="1"/>
    <col min="15360" max="15360" width="6.60185185185185" style="290" customWidth="1"/>
    <col min="15361" max="15361" width="9.97222222222222" style="290" customWidth="1"/>
    <col min="15362" max="15362" width="7.41666666666667" style="290" customWidth="1"/>
    <col min="15363" max="15363" width="7.68518518518519" style="290" customWidth="1"/>
    <col min="15364" max="15364" width="10.1111111111111" style="290" customWidth="1"/>
    <col min="15365" max="15365" width="6.47222222222222" style="290" customWidth="1"/>
    <col min="15366" max="15366" width="9.03703703703704" style="290" customWidth="1"/>
    <col min="15367" max="15367" width="12.9444444444444" style="290" customWidth="1"/>
    <col min="15368" max="15612" width="9.17592592592593" style="290"/>
    <col min="15613" max="15613" width="5.38888888888889" style="290" customWidth="1"/>
    <col min="15614" max="15614" width="8.62962962962963" style="290" customWidth="1"/>
    <col min="15615" max="15615" width="32.6296296296296" style="290" customWidth="1"/>
    <col min="15616" max="15616" width="6.60185185185185" style="290" customWidth="1"/>
    <col min="15617" max="15617" width="9.97222222222222" style="290" customWidth="1"/>
    <col min="15618" max="15618" width="7.41666666666667" style="290" customWidth="1"/>
    <col min="15619" max="15619" width="7.68518518518519" style="290" customWidth="1"/>
    <col min="15620" max="15620" width="10.1111111111111" style="290" customWidth="1"/>
    <col min="15621" max="15621" width="6.47222222222222" style="290" customWidth="1"/>
    <col min="15622" max="15622" width="9.03703703703704" style="290" customWidth="1"/>
    <col min="15623" max="15623" width="12.9444444444444" style="290" customWidth="1"/>
    <col min="15624" max="15868" width="9.17592592592593" style="290"/>
    <col min="15869" max="15869" width="5.38888888888889" style="290" customWidth="1"/>
    <col min="15870" max="15870" width="8.62962962962963" style="290" customWidth="1"/>
    <col min="15871" max="15871" width="32.6296296296296" style="290" customWidth="1"/>
    <col min="15872" max="15872" width="6.60185185185185" style="290" customWidth="1"/>
    <col min="15873" max="15873" width="9.97222222222222" style="290" customWidth="1"/>
    <col min="15874" max="15874" width="7.41666666666667" style="290" customWidth="1"/>
    <col min="15875" max="15875" width="7.68518518518519" style="290" customWidth="1"/>
    <col min="15876" max="15876" width="10.1111111111111" style="290" customWidth="1"/>
    <col min="15877" max="15877" width="6.47222222222222" style="290" customWidth="1"/>
    <col min="15878" max="15878" width="9.03703703703704" style="290" customWidth="1"/>
    <col min="15879" max="15879" width="12.9444444444444" style="290" customWidth="1"/>
    <col min="15880" max="16124" width="9.17592592592593" style="290"/>
    <col min="16125" max="16125" width="5.38888888888889" style="290" customWidth="1"/>
    <col min="16126" max="16126" width="8.62962962962963" style="290" customWidth="1"/>
    <col min="16127" max="16127" width="32.6296296296296" style="290" customWidth="1"/>
    <col min="16128" max="16128" width="6.60185185185185" style="290" customWidth="1"/>
    <col min="16129" max="16129" width="9.97222222222222" style="290" customWidth="1"/>
    <col min="16130" max="16130" width="7.41666666666667" style="290" customWidth="1"/>
    <col min="16131" max="16131" width="7.68518518518519" style="290" customWidth="1"/>
    <col min="16132" max="16132" width="10.1111111111111" style="290" customWidth="1"/>
    <col min="16133" max="16133" width="6.47222222222222" style="290" customWidth="1"/>
    <col min="16134" max="16134" width="9.03703703703704" style="290" customWidth="1"/>
    <col min="16135" max="16135" width="12.9444444444444" style="290" customWidth="1"/>
    <col min="16136" max="16384" width="9.17592592592593" style="290"/>
  </cols>
  <sheetData>
    <row r="1" s="280" customFormat="1" ht="57.75" customHeight="1" spans="1:7">
      <c r="A1" s="291" t="s">
        <v>80</v>
      </c>
      <c r="B1" s="292"/>
      <c r="C1" s="292"/>
      <c r="D1" s="292"/>
      <c r="E1" s="292"/>
      <c r="F1" s="292"/>
      <c r="G1" s="293"/>
    </row>
    <row r="2" s="280" customFormat="1" ht="18.75" customHeight="1" spans="1:7">
      <c r="A2" s="244" t="s">
        <v>94</v>
      </c>
      <c r="B2" s="245"/>
      <c r="C2" s="245"/>
      <c r="D2" s="245"/>
      <c r="E2" s="245"/>
      <c r="F2" s="245"/>
      <c r="G2" s="246"/>
    </row>
    <row r="3" s="321" customFormat="1" ht="15.75" customHeight="1" spans="1:7">
      <c r="A3" s="414" t="s">
        <v>2</v>
      </c>
      <c r="B3" s="415" t="s">
        <v>3</v>
      </c>
      <c r="C3" s="415" t="s">
        <v>4</v>
      </c>
      <c r="D3" s="416" t="s">
        <v>5</v>
      </c>
      <c r="E3" s="415" t="s">
        <v>6</v>
      </c>
      <c r="F3" s="417" t="s">
        <v>7</v>
      </c>
      <c r="G3" s="418" t="s">
        <v>8</v>
      </c>
    </row>
    <row r="4" s="321" customFormat="1" spans="1:7">
      <c r="A4" s="419"/>
      <c r="B4" s="420"/>
      <c r="C4" s="420"/>
      <c r="D4" s="421"/>
      <c r="E4" s="420"/>
      <c r="F4" s="422"/>
      <c r="G4" s="423"/>
    </row>
    <row r="5" s="321" customFormat="1" spans="1:7">
      <c r="A5" s="479"/>
      <c r="B5" s="480"/>
      <c r="C5" s="480"/>
      <c r="D5" s="481"/>
      <c r="E5" s="480"/>
      <c r="F5" s="482"/>
      <c r="G5" s="483"/>
    </row>
    <row r="6" s="282" customFormat="1" spans="1:7">
      <c r="A6" s="474"/>
      <c r="B6" s="474"/>
      <c r="C6" s="484" t="s">
        <v>95</v>
      </c>
      <c r="D6" s="485"/>
      <c r="E6" s="312"/>
      <c r="F6" s="312"/>
      <c r="G6" s="312"/>
    </row>
    <row r="7" ht="93.6" spans="1:7">
      <c r="A7" s="263">
        <f>1</f>
        <v>1</v>
      </c>
      <c r="B7" s="263">
        <v>3.2</v>
      </c>
      <c r="C7" s="264" t="s">
        <v>96</v>
      </c>
      <c r="D7" s="486" t="e">
        <f>#REF!</f>
        <v>#REF!</v>
      </c>
      <c r="E7" s="308" t="s">
        <v>11</v>
      </c>
      <c r="F7" s="309">
        <v>95</v>
      </c>
      <c r="G7" s="367" t="e">
        <f>ROUNDUP(F7*D7,0)</f>
        <v>#REF!</v>
      </c>
    </row>
    <row r="8" spans="1:7">
      <c r="A8" s="263"/>
      <c r="B8" s="263"/>
      <c r="C8" s="264"/>
      <c r="D8" s="485"/>
      <c r="E8" s="308"/>
      <c r="F8" s="309"/>
      <c r="G8" s="309"/>
    </row>
    <row r="9" spans="1:7">
      <c r="A9" s="263">
        <f>A7+1</f>
        <v>2</v>
      </c>
      <c r="B9" s="263">
        <v>3.15</v>
      </c>
      <c r="C9" s="264" t="s">
        <v>97</v>
      </c>
      <c r="D9" s="485"/>
      <c r="E9" s="308"/>
      <c r="F9" s="309"/>
      <c r="G9" s="309"/>
    </row>
    <row r="10" ht="114" spans="1:7">
      <c r="A10" s="263"/>
      <c r="B10" s="263" t="s">
        <v>98</v>
      </c>
      <c r="C10" s="264" t="s">
        <v>99</v>
      </c>
      <c r="D10" s="486" t="e">
        <f>#REF!</f>
        <v>#REF!</v>
      </c>
      <c r="E10" s="308" t="s">
        <v>11</v>
      </c>
      <c r="F10" s="309">
        <v>28</v>
      </c>
      <c r="G10" s="367" t="e">
        <f>ROUNDUP(F10*D10,0)</f>
        <v>#REF!</v>
      </c>
    </row>
    <row r="11" spans="1:7">
      <c r="A11" s="263"/>
      <c r="B11" s="263"/>
      <c r="C11" s="264"/>
      <c r="D11" s="453"/>
      <c r="E11" s="453"/>
      <c r="F11" s="453"/>
      <c r="G11" s="453"/>
    </row>
    <row r="12" ht="112.2" spans="1:7">
      <c r="A12" s="263">
        <f>A9+1</f>
        <v>3</v>
      </c>
      <c r="B12" s="263">
        <v>3.13</v>
      </c>
      <c r="C12" s="264" t="s">
        <v>100</v>
      </c>
      <c r="D12" s="486" t="e">
        <f>#REF!</f>
        <v>#REF!</v>
      </c>
      <c r="E12" s="308" t="s">
        <v>11</v>
      </c>
      <c r="F12" s="309">
        <v>250</v>
      </c>
      <c r="G12" s="367" t="e">
        <f>ROUNDUP(F12*D12,0)</f>
        <v>#REF!</v>
      </c>
    </row>
    <row r="13" spans="1:7">
      <c r="A13" s="263"/>
      <c r="B13" s="263"/>
      <c r="C13" s="487"/>
      <c r="D13" s="453"/>
      <c r="E13" s="453"/>
      <c r="F13" s="453"/>
      <c r="G13" s="453"/>
    </row>
    <row r="14" ht="124.8" spans="1:7">
      <c r="A14" s="263">
        <f>A12+1</f>
        <v>4</v>
      </c>
      <c r="B14" s="488">
        <v>4.1</v>
      </c>
      <c r="C14" s="264" t="s">
        <v>101</v>
      </c>
      <c r="D14" s="485"/>
      <c r="E14" s="308"/>
      <c r="F14" s="308"/>
      <c r="G14" s="308"/>
    </row>
    <row r="15" ht="27.6" spans="1:7">
      <c r="A15" s="263"/>
      <c r="B15" s="489" t="s">
        <v>102</v>
      </c>
      <c r="C15" s="490" t="s">
        <v>103</v>
      </c>
      <c r="D15" s="485"/>
      <c r="E15" s="308"/>
      <c r="F15" s="308"/>
      <c r="G15" s="308"/>
    </row>
    <row r="16" spans="1:7">
      <c r="A16" s="263"/>
      <c r="B16" s="489" t="s">
        <v>104</v>
      </c>
      <c r="C16" s="490" t="s">
        <v>105</v>
      </c>
      <c r="D16" s="485"/>
      <c r="E16" s="308"/>
      <c r="F16" s="308"/>
      <c r="G16" s="308"/>
    </row>
    <row r="17" spans="1:7">
      <c r="A17" s="263"/>
      <c r="B17" s="489" t="s">
        <v>106</v>
      </c>
      <c r="C17" s="491" t="s">
        <v>107</v>
      </c>
      <c r="D17" s="485" t="e">
        <f>#REF!</f>
        <v>#REF!</v>
      </c>
      <c r="E17" s="308" t="s">
        <v>11</v>
      </c>
      <c r="F17" s="309">
        <v>1423</v>
      </c>
      <c r="G17" s="367" t="e">
        <f>ROUNDUP(F17*D17,0)</f>
        <v>#REF!</v>
      </c>
    </row>
    <row r="18" spans="1:7">
      <c r="A18" s="263"/>
      <c r="B18" s="263"/>
      <c r="C18" s="264"/>
      <c r="D18" s="485"/>
      <c r="E18" s="308"/>
      <c r="F18" s="308"/>
      <c r="G18" s="308"/>
    </row>
    <row r="19" ht="124.8" spans="1:7">
      <c r="A19" s="263">
        <f>A14+1</f>
        <v>5</v>
      </c>
      <c r="B19" s="488">
        <v>4.1</v>
      </c>
      <c r="C19" s="264" t="s">
        <v>101</v>
      </c>
      <c r="D19" s="485"/>
      <c r="E19" s="308"/>
      <c r="F19" s="308"/>
      <c r="G19" s="308"/>
    </row>
    <row r="20" ht="27.6" spans="1:7">
      <c r="A20" s="263"/>
      <c r="B20" s="489" t="s">
        <v>108</v>
      </c>
      <c r="C20" s="490" t="s">
        <v>109</v>
      </c>
      <c r="D20" s="485"/>
      <c r="E20" s="308"/>
      <c r="F20" s="308"/>
      <c r="G20" s="308"/>
    </row>
    <row r="21" spans="1:7">
      <c r="A21" s="263"/>
      <c r="B21" s="489" t="s">
        <v>106</v>
      </c>
      <c r="C21" s="491" t="s">
        <v>110</v>
      </c>
      <c r="D21" s="485" t="e">
        <f>#REF!</f>
        <v>#REF!</v>
      </c>
      <c r="E21" s="308" t="s">
        <v>11</v>
      </c>
      <c r="F21" s="309">
        <v>1372</v>
      </c>
      <c r="G21" s="367" t="e">
        <f>ROUNDUP(F21*D21,0)</f>
        <v>#REF!</v>
      </c>
    </row>
    <row r="22" spans="1:7">
      <c r="A22" s="263"/>
      <c r="B22" s="263"/>
      <c r="C22" s="264"/>
      <c r="D22" s="485"/>
      <c r="E22" s="308"/>
      <c r="F22" s="308"/>
      <c r="G22" s="308"/>
    </row>
    <row r="23" ht="265.2" spans="1:7">
      <c r="A23" s="263">
        <f>A19+1</f>
        <v>6</v>
      </c>
      <c r="B23" s="263">
        <v>6.1</v>
      </c>
      <c r="C23" s="264" t="s">
        <v>111</v>
      </c>
      <c r="D23" s="486" t="e">
        <f>#REF!</f>
        <v>#REF!</v>
      </c>
      <c r="E23" s="308" t="s">
        <v>11</v>
      </c>
      <c r="F23" s="309">
        <v>2332</v>
      </c>
      <c r="G23" s="367" t="e">
        <f>ROUNDUP(F23*D23,0)</f>
        <v>#REF!</v>
      </c>
    </row>
    <row r="24" spans="1:7">
      <c r="A24" s="263"/>
      <c r="B24" s="263"/>
      <c r="C24" s="487"/>
      <c r="D24" s="453"/>
      <c r="E24" s="453"/>
      <c r="F24" s="453"/>
      <c r="G24" s="453"/>
    </row>
    <row r="25" ht="234" spans="1:7">
      <c r="A25" s="263">
        <f>A23+1</f>
        <v>7</v>
      </c>
      <c r="B25" s="263">
        <v>6.3</v>
      </c>
      <c r="C25" s="264" t="s">
        <v>112</v>
      </c>
      <c r="D25" s="485"/>
      <c r="E25" s="308"/>
      <c r="F25" s="308"/>
      <c r="G25" s="308"/>
    </row>
    <row r="26" ht="31.2" spans="1:7">
      <c r="A26" s="263"/>
      <c r="B26" s="263" t="s">
        <v>113</v>
      </c>
      <c r="C26" s="264" t="s">
        <v>114</v>
      </c>
      <c r="D26" s="486" t="e">
        <f>#REF!</f>
        <v>#REF!</v>
      </c>
      <c r="E26" s="308" t="s">
        <v>11</v>
      </c>
      <c r="F26" s="309">
        <v>4539</v>
      </c>
      <c r="G26" s="367" t="e">
        <f>ROUNDUP(F26*D26,0)</f>
        <v>#REF!</v>
      </c>
    </row>
    <row r="27" spans="1:7">
      <c r="A27" s="263"/>
      <c r="B27" s="263"/>
      <c r="C27" s="264"/>
      <c r="D27" s="485"/>
      <c r="E27" s="308"/>
      <c r="F27" s="309"/>
      <c r="G27" s="309"/>
    </row>
    <row r="28" ht="249.6" spans="1:7">
      <c r="A28" s="263">
        <f>A25+1</f>
        <v>8</v>
      </c>
      <c r="B28" s="263">
        <v>8.44</v>
      </c>
      <c r="C28" s="264" t="s">
        <v>115</v>
      </c>
      <c r="D28" s="485"/>
      <c r="E28" s="308"/>
      <c r="F28" s="308"/>
      <c r="G28" s="308"/>
    </row>
    <row r="29" ht="37.5" customHeight="1" spans="1:7">
      <c r="A29" s="263"/>
      <c r="B29" s="263" t="s">
        <v>106</v>
      </c>
      <c r="C29" s="487" t="s">
        <v>116</v>
      </c>
      <c r="D29" s="486" t="e">
        <f>#REF!</f>
        <v>#REF!</v>
      </c>
      <c r="E29" s="308" t="s">
        <v>117</v>
      </c>
      <c r="F29" s="308">
        <v>553</v>
      </c>
      <c r="G29" s="367" t="e">
        <f>ROUNDUP(F29*D29,0)</f>
        <v>#REF!</v>
      </c>
    </row>
    <row r="30" spans="1:7">
      <c r="A30" s="492"/>
      <c r="B30" s="492"/>
      <c r="C30" s="493"/>
      <c r="D30" s="494"/>
      <c r="E30" s="495"/>
      <c r="F30" s="495"/>
      <c r="G30" s="495"/>
    </row>
    <row r="31" spans="1:7">
      <c r="A31" s="438"/>
      <c r="B31" s="439"/>
      <c r="C31" s="440"/>
      <c r="D31" s="496"/>
      <c r="E31" s="408" t="s">
        <v>118</v>
      </c>
      <c r="F31" s="410"/>
      <c r="G31" s="442" t="e">
        <f>SUM(G6:G30)</f>
        <v>#REF!</v>
      </c>
    </row>
    <row r="32" spans="1:7">
      <c r="A32" s="438"/>
      <c r="B32" s="439"/>
      <c r="C32" s="440"/>
      <c r="D32" s="441"/>
      <c r="E32" s="408"/>
      <c r="F32" s="410"/>
      <c r="G32" s="442"/>
    </row>
    <row r="33" spans="1:7">
      <c r="A33" s="438"/>
      <c r="B33" s="439"/>
      <c r="C33" s="440"/>
      <c r="D33" s="496"/>
      <c r="E33" s="408" t="s">
        <v>119</v>
      </c>
      <c r="F33" s="410"/>
      <c r="G33" s="442" t="e">
        <f>G31/100000</f>
        <v>#REF!</v>
      </c>
    </row>
    <row r="34" spans="1:7">
      <c r="E34" s="337"/>
      <c r="F34" s="337"/>
      <c r="G34" s="337"/>
    </row>
    <row r="35" s="283" customFormat="1" spans="1:7">
      <c r="A35" s="335"/>
      <c r="B35" s="497"/>
      <c r="C35" s="335"/>
      <c r="D35" s="335"/>
      <c r="E35" s="335"/>
      <c r="F35" s="335"/>
      <c r="G35" s="498"/>
    </row>
    <row r="36" s="283" customFormat="1" ht="17.1" customHeight="1" spans="1:7">
      <c r="A36" s="335"/>
      <c r="B36" s="497"/>
      <c r="C36" s="338"/>
      <c r="D36" s="335"/>
      <c r="E36" s="335"/>
      <c r="F36" s="335"/>
    </row>
    <row r="37" s="283" customFormat="1" ht="20.25" customHeight="1" spans="1:7">
      <c r="A37" s="335"/>
      <c r="B37" s="497"/>
      <c r="C37" s="338"/>
      <c r="D37" s="335"/>
      <c r="E37" s="335"/>
      <c r="F37" s="335"/>
    </row>
    <row r="38" s="284" customFormat="1" ht="15.75" customHeight="1" spans="1:7">
      <c r="A38" s="339"/>
      <c r="B38" s="499"/>
    </row>
    <row r="39" spans="1:7">
      <c r="F39" s="288"/>
      <c r="G39" s="288"/>
    </row>
    <row r="40" spans="1:7">
      <c r="F40" s="288"/>
      <c r="G40" s="288"/>
    </row>
    <row r="41" spans="1:7">
      <c r="C41" s="500"/>
    </row>
    <row r="42" spans="1:7">
      <c r="C42" s="500"/>
    </row>
    <row r="43" spans="1:7">
      <c r="C43" s="500"/>
    </row>
    <row r="44" spans="1:7">
      <c r="C44" s="500"/>
    </row>
    <row r="45" spans="1:7">
      <c r="C45" s="500"/>
    </row>
    <row r="46" spans="1:7">
      <c r="C46" s="500"/>
    </row>
    <row r="47" spans="1:7">
      <c r="C47" s="500"/>
    </row>
    <row r="48" spans="1:7">
      <c r="C48" s="500"/>
    </row>
    <row r="49" spans="1:11">
      <c r="C49" s="500"/>
    </row>
    <row r="50" spans="1:11">
      <c r="C50" s="500"/>
    </row>
    <row r="51" spans="1:11">
      <c r="C51" s="500"/>
    </row>
    <row r="52" spans="1:11">
      <c r="C52" s="500"/>
    </row>
    <row r="53" s="287" customFormat="1" spans="1:11">
      <c r="A53" s="285"/>
      <c r="B53" s="285"/>
      <c r="C53" s="500"/>
      <c r="D53" s="289"/>
      <c r="H53" s="290"/>
      <c r="I53" s="290"/>
      <c r="J53" s="290"/>
      <c r="K53" s="290"/>
    </row>
    <row r="54" s="287" customFormat="1" spans="1:11">
      <c r="A54" s="285"/>
      <c r="B54" s="285"/>
      <c r="C54" s="500"/>
      <c r="D54" s="289"/>
      <c r="H54" s="290"/>
      <c r="I54" s="290"/>
      <c r="J54" s="290"/>
      <c r="K54" s="290"/>
    </row>
    <row r="55" s="287" customFormat="1" spans="1:11">
      <c r="A55" s="285"/>
      <c r="B55" s="285"/>
      <c r="C55" s="500"/>
      <c r="D55" s="289"/>
      <c r="H55" s="290"/>
      <c r="I55" s="290"/>
      <c r="J55" s="290"/>
      <c r="K55" s="290"/>
    </row>
    <row r="56" s="287" customFormat="1" spans="1:11">
      <c r="A56" s="285"/>
      <c r="B56" s="285"/>
      <c r="C56" s="500"/>
      <c r="D56" s="289"/>
      <c r="H56" s="290"/>
      <c r="I56" s="290"/>
      <c r="J56" s="290"/>
      <c r="K56" s="290"/>
    </row>
    <row r="57" s="287" customFormat="1" spans="1:11">
      <c r="A57" s="285"/>
      <c r="B57" s="285"/>
      <c r="C57" s="500"/>
      <c r="D57" s="289"/>
      <c r="H57" s="290"/>
      <c r="I57" s="290"/>
      <c r="J57" s="290"/>
      <c r="K57" s="290"/>
    </row>
    <row r="58" s="287" customFormat="1" spans="1:11">
      <c r="A58" s="285"/>
      <c r="B58" s="285"/>
      <c r="C58" s="500"/>
      <c r="D58" s="289"/>
      <c r="H58" s="290"/>
      <c r="I58" s="290"/>
      <c r="J58" s="290"/>
      <c r="K58" s="290"/>
    </row>
    <row r="59" s="287" customFormat="1" spans="1:11">
      <c r="A59" s="285"/>
      <c r="B59" s="285"/>
      <c r="C59" s="500"/>
      <c r="D59" s="289"/>
      <c r="H59" s="290"/>
      <c r="I59" s="290"/>
      <c r="J59" s="290"/>
      <c r="K59" s="290"/>
    </row>
    <row r="60" s="287" customFormat="1" spans="1:11">
      <c r="A60" s="285"/>
      <c r="B60" s="285"/>
      <c r="C60" s="500"/>
      <c r="D60" s="289"/>
      <c r="H60" s="290"/>
      <c r="I60" s="290"/>
      <c r="J60" s="290"/>
      <c r="K60" s="290"/>
    </row>
    <row r="61" s="287" customFormat="1" spans="1:11">
      <c r="A61" s="285"/>
      <c r="B61" s="285"/>
      <c r="C61" s="500"/>
      <c r="D61" s="289"/>
      <c r="H61" s="290"/>
      <c r="I61" s="290"/>
      <c r="J61" s="290"/>
      <c r="K61" s="290"/>
    </row>
    <row r="62" s="287" customFormat="1" spans="1:11">
      <c r="A62" s="285"/>
      <c r="B62" s="285"/>
      <c r="C62" s="500"/>
      <c r="D62" s="289"/>
      <c r="H62" s="290"/>
      <c r="I62" s="290"/>
      <c r="J62" s="290"/>
      <c r="K62" s="290"/>
    </row>
    <row r="63" s="287" customFormat="1" spans="1:11">
      <c r="A63" s="285"/>
      <c r="B63" s="285"/>
      <c r="C63" s="500"/>
      <c r="D63" s="289"/>
      <c r="H63" s="290"/>
      <c r="I63" s="290"/>
      <c r="J63" s="290"/>
      <c r="K63" s="290"/>
    </row>
    <row r="64" s="287" customFormat="1" spans="1:11">
      <c r="A64" s="285"/>
      <c r="B64" s="285"/>
      <c r="C64" s="500"/>
      <c r="D64" s="289"/>
      <c r="H64" s="290"/>
      <c r="I64" s="290"/>
      <c r="J64" s="290"/>
      <c r="K64" s="290"/>
    </row>
    <row r="65" s="287" customFormat="1" spans="1:11">
      <c r="A65" s="285"/>
      <c r="B65" s="285"/>
      <c r="C65" s="500"/>
      <c r="D65" s="289"/>
      <c r="H65" s="290"/>
      <c r="I65" s="290"/>
      <c r="J65" s="290"/>
      <c r="K65" s="290"/>
    </row>
    <row r="66" s="287" customFormat="1" spans="1:11">
      <c r="A66" s="285"/>
      <c r="B66" s="285"/>
      <c r="C66" s="500"/>
      <c r="D66" s="289"/>
      <c r="H66" s="290"/>
      <c r="I66" s="290"/>
      <c r="J66" s="290"/>
      <c r="K66" s="290"/>
    </row>
    <row r="67" s="287" customFormat="1" spans="1:11">
      <c r="A67" s="285"/>
      <c r="B67" s="285"/>
      <c r="C67" s="500"/>
      <c r="D67" s="289"/>
      <c r="H67" s="290"/>
      <c r="I67" s="290"/>
      <c r="J67" s="290"/>
      <c r="K67" s="290"/>
    </row>
  </sheetData>
  <mergeCells count="11">
    <mergeCell ref="A1:G1"/>
    <mergeCell ref="A2:G2"/>
    <mergeCell ref="E31:F31"/>
    <mergeCell ref="E33:F33"/>
    <mergeCell ref="A3:A4"/>
    <mergeCell ref="B3:B4"/>
    <mergeCell ref="C3:C4"/>
    <mergeCell ref="D3:D4"/>
    <mergeCell ref="E3:E4"/>
    <mergeCell ref="F3:F4"/>
    <mergeCell ref="G3:G4"/>
  </mergeCells>
  <pageMargins left="0" right="0" top="0.25" bottom="0" header="0.24" footer="0"/>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L26"/>
  <sheetViews>
    <sheetView view="pageBreakPreview" zoomScale="80" zoomScaleNormal="70" topLeftCell="A22" workbookViewId="0">
      <selection activeCell="I10" sqref="I10"/>
    </sheetView>
  </sheetViews>
  <sheetFormatPr defaultColWidth="9.17592592592593" defaultRowHeight="13.2"/>
  <cols>
    <col min="1" max="1" width="7.41666666666667" style="242" customWidth="1"/>
    <col min="2" max="2" width="10.1111111111111" style="243" customWidth="1"/>
    <col min="3" max="3" width="39.3796296296296" style="243" customWidth="1"/>
    <col min="4" max="4" width="10.3796296296296" style="243" customWidth="1"/>
    <col min="5" max="5" width="8.62962962962963" style="243" customWidth="1"/>
    <col min="6" max="6" width="10.6481481481481" style="243" customWidth="1"/>
    <col min="7" max="7" width="14.2962962962963" style="243" customWidth="1"/>
    <col min="8" max="16384" width="9.17592592592593" style="243"/>
  </cols>
  <sheetData>
    <row r="1" ht="62.25" customHeight="1" spans="1:7">
      <c r="A1" s="291" t="s">
        <v>120</v>
      </c>
      <c r="B1" s="292"/>
      <c r="C1" s="292"/>
      <c r="D1" s="292"/>
      <c r="E1" s="292"/>
      <c r="F1" s="292"/>
      <c r="G1" s="293"/>
    </row>
    <row r="2" ht="18.75" customHeight="1" spans="1:7">
      <c r="A2" s="247" t="s">
        <v>121</v>
      </c>
      <c r="B2" s="248"/>
      <c r="C2" s="248"/>
      <c r="D2" s="248"/>
      <c r="E2" s="248"/>
      <c r="F2" s="248"/>
      <c r="G2" s="249"/>
    </row>
    <row r="3" ht="20.25" customHeight="1" spans="1:7">
      <c r="A3" s="414" t="s">
        <v>2</v>
      </c>
      <c r="B3" s="251" t="s">
        <v>3</v>
      </c>
      <c r="C3" s="252" t="s">
        <v>4</v>
      </c>
      <c r="D3" s="251" t="s">
        <v>5</v>
      </c>
      <c r="E3" s="251" t="s">
        <v>6</v>
      </c>
      <c r="F3" s="251" t="s">
        <v>7</v>
      </c>
      <c r="G3" s="253" t="s">
        <v>8</v>
      </c>
    </row>
    <row r="4" ht="16.5" customHeight="1" spans="1:7">
      <c r="A4" s="419"/>
      <c r="B4" s="255"/>
      <c r="C4" s="256"/>
      <c r="D4" s="255"/>
      <c r="E4" s="255"/>
      <c r="F4" s="255"/>
      <c r="G4" s="257"/>
    </row>
    <row r="5" ht="16.5" customHeight="1" spans="1:7">
      <c r="A5" s="258"/>
      <c r="B5" s="259"/>
      <c r="C5" s="260"/>
      <c r="D5" s="259"/>
      <c r="E5" s="259"/>
      <c r="F5" s="259"/>
      <c r="G5" s="261"/>
    </row>
    <row r="6" ht="15.6" spans="1:7">
      <c r="A6" s="262">
        <f>1</f>
        <v>1</v>
      </c>
      <c r="B6" s="263"/>
      <c r="C6" s="264" t="s">
        <v>95</v>
      </c>
      <c r="D6" s="474"/>
      <c r="E6" s="265"/>
      <c r="F6" s="266"/>
      <c r="G6" s="266"/>
    </row>
    <row r="7" ht="93.6" spans="1:7">
      <c r="A7" s="267"/>
      <c r="B7" s="263">
        <v>3.2</v>
      </c>
      <c r="C7" s="264" t="s">
        <v>122</v>
      </c>
      <c r="D7" s="475">
        <f>Park!H9</f>
        <v>270</v>
      </c>
      <c r="E7" s="265" t="s">
        <v>11</v>
      </c>
      <c r="F7" s="266">
        <v>95</v>
      </c>
      <c r="G7" s="266">
        <f>ROUNDUP(F7*D7,0)</f>
        <v>25650</v>
      </c>
    </row>
    <row r="8" ht="15" customHeight="1" spans="1:7">
      <c r="A8" s="262"/>
      <c r="B8" s="263"/>
      <c r="C8" s="264"/>
      <c r="D8" s="474"/>
      <c r="E8" s="265"/>
      <c r="F8" s="266"/>
      <c r="G8" s="266"/>
    </row>
    <row r="9" ht="162.75" customHeight="1" spans="1:7">
      <c r="A9" s="262">
        <f>A6+1</f>
        <v>2</v>
      </c>
      <c r="B9" s="263">
        <v>3.13</v>
      </c>
      <c r="C9" s="264" t="s">
        <v>123</v>
      </c>
      <c r="D9" s="475">
        <f>Park!H13</f>
        <v>180</v>
      </c>
      <c r="E9" s="265" t="s">
        <v>11</v>
      </c>
      <c r="F9" s="266">
        <v>250</v>
      </c>
      <c r="G9" s="266">
        <f>ROUNDUP(F9*D9,0)</f>
        <v>45000</v>
      </c>
    </row>
    <row r="10" ht="15.6" spans="1:7">
      <c r="A10" s="262"/>
      <c r="B10" s="263"/>
      <c r="C10" s="268"/>
      <c r="D10" s="474"/>
      <c r="E10" s="265"/>
      <c r="F10" s="266"/>
      <c r="G10" s="266"/>
    </row>
    <row r="11" ht="178.5" customHeight="1" spans="1:7">
      <c r="A11" s="262">
        <f>A9+1</f>
        <v>3</v>
      </c>
      <c r="B11" s="263">
        <v>4.1</v>
      </c>
      <c r="C11" s="264" t="s">
        <v>124</v>
      </c>
      <c r="D11" s="474"/>
      <c r="E11" s="265"/>
      <c r="F11" s="266"/>
      <c r="G11" s="266"/>
    </row>
    <row r="12" ht="31.2" spans="1:7">
      <c r="A12" s="262"/>
      <c r="B12" s="263" t="s">
        <v>102</v>
      </c>
      <c r="C12" s="264" t="s">
        <v>125</v>
      </c>
      <c r="D12" s="474"/>
      <c r="E12" s="265"/>
      <c r="F12" s="266"/>
      <c r="G12" s="266"/>
    </row>
    <row r="13" ht="15.6" spans="1:7">
      <c r="A13" s="262"/>
      <c r="B13" s="263" t="s">
        <v>104</v>
      </c>
      <c r="C13" s="264" t="s">
        <v>126</v>
      </c>
      <c r="D13" s="474"/>
      <c r="E13" s="265"/>
      <c r="F13" s="266"/>
      <c r="G13" s="266"/>
    </row>
    <row r="14" ht="15.6" spans="1:7">
      <c r="A14" s="262"/>
      <c r="B14" s="263" t="s">
        <v>106</v>
      </c>
      <c r="C14" s="264" t="s">
        <v>127</v>
      </c>
      <c r="D14" s="474">
        <f>Park!H20</f>
        <v>90</v>
      </c>
      <c r="E14" s="265" t="s">
        <v>11</v>
      </c>
      <c r="F14" s="266">
        <v>1423</v>
      </c>
      <c r="G14" s="266">
        <f>ROUNDUP(F14*D14,0)</f>
        <v>128070</v>
      </c>
    </row>
    <row r="15" ht="15.6" spans="1:7">
      <c r="A15" s="262"/>
      <c r="B15" s="263"/>
      <c r="C15" s="264"/>
      <c r="D15" s="474"/>
      <c r="E15" s="265"/>
      <c r="F15" s="266"/>
      <c r="G15" s="266"/>
    </row>
    <row r="16" ht="171.6" spans="1:7">
      <c r="A16" s="262">
        <f>A11+1</f>
        <v>4</v>
      </c>
      <c r="B16" s="263">
        <v>4.1</v>
      </c>
      <c r="C16" s="264" t="s">
        <v>128</v>
      </c>
      <c r="D16" s="475">
        <f>Park!H24</f>
        <v>75</v>
      </c>
      <c r="E16" s="265" t="s">
        <v>11</v>
      </c>
      <c r="F16" s="266">
        <v>1434</v>
      </c>
      <c r="G16" s="266">
        <f>ROUNDUP(F16*D16,0)</f>
        <v>107550</v>
      </c>
    </row>
    <row r="17" ht="15.6" spans="1:12">
      <c r="A17" s="262"/>
      <c r="B17" s="263"/>
      <c r="C17" s="268"/>
      <c r="D17" s="474"/>
      <c r="E17" s="265"/>
      <c r="F17" s="266"/>
      <c r="G17" s="266"/>
    </row>
    <row r="18" s="241" customFormat="1" ht="94.5" customHeight="1" spans="1:12">
      <c r="A18" s="262">
        <f>A16+1</f>
        <v>5</v>
      </c>
      <c r="B18" s="263" t="s">
        <v>129</v>
      </c>
      <c r="C18" s="264" t="s">
        <v>130</v>
      </c>
      <c r="D18" s="474"/>
      <c r="E18" s="265"/>
      <c r="F18" s="266"/>
      <c r="G18" s="266"/>
    </row>
    <row r="19" s="241" customFormat="1" ht="31.2" spans="1:12">
      <c r="A19" s="262"/>
      <c r="B19" s="263" t="s">
        <v>131</v>
      </c>
      <c r="C19" s="264" t="s">
        <v>13</v>
      </c>
      <c r="D19" s="475">
        <f>Park!H29</f>
        <v>75</v>
      </c>
      <c r="E19" s="265" t="s">
        <v>11</v>
      </c>
      <c r="F19" s="266">
        <v>2970</v>
      </c>
      <c r="G19" s="266">
        <f>ROUNDUP(F19*D19,0)</f>
        <v>222750</v>
      </c>
    </row>
    <row r="20" s="241" customFormat="1" ht="15.6" spans="1:12">
      <c r="A20" s="262"/>
      <c r="B20" s="263"/>
      <c r="C20" s="268"/>
      <c r="D20" s="474"/>
      <c r="E20" s="265"/>
      <c r="F20" s="266"/>
      <c r="G20" s="266"/>
    </row>
    <row r="21" ht="146.25" customHeight="1" spans="1:12">
      <c r="A21" s="262">
        <f>A18+1</f>
        <v>6</v>
      </c>
      <c r="B21" s="263">
        <v>4.15</v>
      </c>
      <c r="C21" s="264" t="s">
        <v>132</v>
      </c>
      <c r="D21" s="474"/>
      <c r="E21" s="265"/>
      <c r="F21" s="266"/>
      <c r="G21" s="266"/>
    </row>
    <row r="22" ht="31.2" spans="1:12">
      <c r="A22" s="262"/>
      <c r="B22" s="263" t="s">
        <v>133</v>
      </c>
      <c r="C22" s="264" t="s">
        <v>134</v>
      </c>
      <c r="D22" s="475">
        <f>Park!H34</f>
        <v>750</v>
      </c>
      <c r="E22" s="265" t="s">
        <v>135</v>
      </c>
      <c r="F22" s="266">
        <v>647</v>
      </c>
      <c r="G22" s="266">
        <f>ROUNDUP(F22*D22,0)</f>
        <v>485250</v>
      </c>
    </row>
    <row r="23" ht="15.6" spans="1:12">
      <c r="A23" s="476"/>
      <c r="B23" s="304"/>
      <c r="C23" s="477"/>
      <c r="D23" s="259"/>
      <c r="E23" s="478"/>
      <c r="F23" s="456"/>
      <c r="G23" s="456"/>
      <c r="L23" s="270"/>
    </row>
    <row r="24" ht="15.6" spans="1:12">
      <c r="A24" s="271"/>
      <c r="B24" s="272"/>
      <c r="C24" s="273"/>
      <c r="D24" s="276"/>
      <c r="E24" s="277" t="s">
        <v>78</v>
      </c>
      <c r="F24" s="278"/>
      <c r="G24" s="279">
        <f>SUM(G6:G23)</f>
        <v>1014270</v>
      </c>
    </row>
    <row r="25" ht="15.6" spans="1:12">
      <c r="A25" s="271"/>
      <c r="B25" s="272"/>
      <c r="C25" s="273"/>
      <c r="D25" s="276"/>
      <c r="E25" s="277"/>
      <c r="F25" s="278"/>
      <c r="G25" s="279"/>
    </row>
    <row r="26" ht="15.6" spans="1:12">
      <c r="A26" s="271"/>
      <c r="B26" s="272"/>
      <c r="C26" s="273"/>
      <c r="D26" s="276"/>
      <c r="E26" s="277" t="s">
        <v>79</v>
      </c>
      <c r="F26" s="278"/>
      <c r="G26" s="279">
        <f>G24/100000</f>
        <v>10.1427</v>
      </c>
    </row>
  </sheetData>
  <mergeCells count="11">
    <mergeCell ref="A1:G1"/>
    <mergeCell ref="A2:G2"/>
    <mergeCell ref="E24:F24"/>
    <mergeCell ref="E26:F26"/>
    <mergeCell ref="A3:A4"/>
    <mergeCell ref="B3:B4"/>
    <mergeCell ref="C3:C4"/>
    <mergeCell ref="D3:D4"/>
    <mergeCell ref="E3:E4"/>
    <mergeCell ref="F3:F4"/>
    <mergeCell ref="G3:G4"/>
  </mergeCells>
  <pageMargins left="0" right="0" top="0.25" bottom="0" header="0" footer="0"/>
  <pageSetup paperSize="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G22"/>
  <sheetViews>
    <sheetView view="pageBreakPreview" zoomScale="80" zoomScaleNormal="80" workbookViewId="0">
      <selection activeCell="I10" sqref="I10"/>
    </sheetView>
  </sheetViews>
  <sheetFormatPr defaultColWidth="9.17592592592593" defaultRowHeight="13.2" outlineLevelCol="6"/>
  <cols>
    <col min="1" max="1" width="8.49074074074074" style="457" customWidth="1"/>
    <col min="2" max="2" width="10.1111111111111" style="458" customWidth="1"/>
    <col min="3" max="3" width="39.9166666666667" style="458" customWidth="1"/>
    <col min="4" max="4" width="9.84259259259259" style="458" customWidth="1"/>
    <col min="5" max="5" width="9.17592592592593" style="458"/>
    <col min="6" max="6" width="10.3796296296296" style="458" customWidth="1"/>
    <col min="7" max="7" width="15.1018518518519" style="458" customWidth="1"/>
    <col min="8" max="16384" width="9.17592592592593" style="458"/>
  </cols>
  <sheetData>
    <row r="1" ht="58.5" customHeight="1" spans="1:7">
      <c r="A1" s="291" t="s">
        <v>80</v>
      </c>
      <c r="B1" s="292"/>
      <c r="C1" s="292"/>
      <c r="D1" s="292"/>
      <c r="E1" s="292"/>
      <c r="F1" s="292"/>
      <c r="G1" s="293"/>
    </row>
    <row r="2" ht="21" customHeight="1" spans="1:7">
      <c r="A2" s="459" t="s">
        <v>136</v>
      </c>
      <c r="B2" s="460"/>
      <c r="C2" s="460"/>
      <c r="D2" s="460"/>
      <c r="E2" s="460"/>
      <c r="F2" s="460"/>
      <c r="G2" s="461"/>
    </row>
    <row r="3" ht="14.25" customHeight="1" spans="1:7">
      <c r="A3" s="414" t="s">
        <v>2</v>
      </c>
      <c r="B3" s="462" t="s">
        <v>3</v>
      </c>
      <c r="C3" s="463" t="s">
        <v>4</v>
      </c>
      <c r="D3" s="462" t="s">
        <v>5</v>
      </c>
      <c r="E3" s="462" t="s">
        <v>6</v>
      </c>
      <c r="F3" s="462" t="s">
        <v>7</v>
      </c>
      <c r="G3" s="464" t="s">
        <v>8</v>
      </c>
    </row>
    <row r="4" ht="14.25" customHeight="1" spans="1:7">
      <c r="A4" s="419"/>
      <c r="B4" s="465"/>
      <c r="C4" s="466"/>
      <c r="D4" s="465"/>
      <c r="E4" s="465"/>
      <c r="F4" s="465"/>
      <c r="G4" s="467"/>
    </row>
    <row r="5" ht="15.6" spans="1:7">
      <c r="A5" s="468">
        <v>1</v>
      </c>
      <c r="B5" s="469">
        <v>3.25</v>
      </c>
      <c r="C5" s="470" t="s">
        <v>82</v>
      </c>
      <c r="D5" s="471"/>
      <c r="E5" s="404"/>
      <c r="F5" s="471"/>
      <c r="G5" s="471"/>
    </row>
    <row r="6" ht="124.8" spans="1:7">
      <c r="A6" s="361"/>
      <c r="B6" s="364" t="s">
        <v>106</v>
      </c>
      <c r="C6" s="376" t="s">
        <v>84</v>
      </c>
      <c r="D6" s="357" t="e">
        <f>#REF!</f>
        <v>#REF!</v>
      </c>
      <c r="E6" s="366" t="s">
        <v>11</v>
      </c>
      <c r="F6" s="472">
        <v>140</v>
      </c>
      <c r="G6" s="367" t="e">
        <f>ROUNDUP(F6*D6,0)</f>
        <v>#REF!</v>
      </c>
    </row>
    <row r="7" ht="15.6" spans="1:7">
      <c r="A7" s="361"/>
      <c r="B7" s="364"/>
      <c r="C7" s="376"/>
      <c r="D7" s="357"/>
      <c r="E7" s="366"/>
      <c r="F7" s="472"/>
      <c r="G7" s="472"/>
    </row>
    <row r="8" ht="78" spans="1:7">
      <c r="A8" s="361">
        <v>2</v>
      </c>
      <c r="B8" s="364">
        <v>6.6</v>
      </c>
      <c r="C8" s="376" t="s">
        <v>137</v>
      </c>
      <c r="D8" s="357"/>
      <c r="E8" s="366"/>
      <c r="F8" s="472"/>
      <c r="G8" s="472"/>
    </row>
    <row r="9" ht="15.6" spans="1:7">
      <c r="A9" s="361"/>
      <c r="B9" s="364" t="s">
        <v>106</v>
      </c>
      <c r="C9" s="376" t="s">
        <v>86</v>
      </c>
      <c r="D9" s="357" t="e">
        <f>#REF!</f>
        <v>#REF!</v>
      </c>
      <c r="E9" s="366" t="s">
        <v>11</v>
      </c>
      <c r="F9" s="472">
        <v>2789</v>
      </c>
      <c r="G9" s="367" t="e">
        <f>ROUNDUP(F9*D9,0)</f>
        <v>#REF!</v>
      </c>
    </row>
    <row r="10" ht="15.6" spans="1:7">
      <c r="A10" s="361"/>
      <c r="B10" s="364"/>
      <c r="C10" s="376"/>
      <c r="D10" s="473"/>
      <c r="E10" s="473"/>
      <c r="F10" s="473"/>
      <c r="G10" s="473"/>
    </row>
    <row r="11" ht="15.6" spans="1:7">
      <c r="A11" s="361">
        <v>3</v>
      </c>
      <c r="B11" s="364">
        <v>3.25</v>
      </c>
      <c r="C11" s="376" t="s">
        <v>82</v>
      </c>
      <c r="D11" s="357"/>
      <c r="E11" s="366"/>
      <c r="F11" s="472"/>
      <c r="G11" s="472"/>
    </row>
    <row r="12" ht="93.6" spans="1:7">
      <c r="A12" s="361"/>
      <c r="B12" s="364" t="s">
        <v>87</v>
      </c>
      <c r="C12" s="376" t="s">
        <v>138</v>
      </c>
      <c r="D12" s="357" t="e">
        <f>#REF!</f>
        <v>#REF!</v>
      </c>
      <c r="E12" s="366" t="s">
        <v>11</v>
      </c>
      <c r="F12" s="472">
        <v>4146</v>
      </c>
      <c r="G12" s="367" t="e">
        <f>ROUNDUP(F12*D12,0)</f>
        <v>#REF!</v>
      </c>
    </row>
    <row r="13" ht="15.6" spans="1:7">
      <c r="A13" s="361"/>
      <c r="B13" s="364"/>
      <c r="C13" s="376"/>
      <c r="D13" s="357"/>
      <c r="E13" s="366"/>
      <c r="F13" s="472"/>
      <c r="G13" s="472"/>
    </row>
    <row r="14" ht="15.6" spans="1:7">
      <c r="A14" s="361">
        <v>4</v>
      </c>
      <c r="B14" s="364">
        <v>3.25</v>
      </c>
      <c r="C14" s="376" t="s">
        <v>82</v>
      </c>
      <c r="D14" s="357"/>
      <c r="E14" s="366"/>
      <c r="F14" s="472"/>
      <c r="G14" s="472"/>
    </row>
    <row r="15" ht="62.4" spans="1:7">
      <c r="A15" s="361"/>
      <c r="B15" s="364" t="s">
        <v>89</v>
      </c>
      <c r="C15" s="376" t="s">
        <v>90</v>
      </c>
      <c r="D15" s="357" t="e">
        <f>#REF!</f>
        <v>#REF!</v>
      </c>
      <c r="E15" s="366" t="s">
        <v>91</v>
      </c>
      <c r="F15" s="472">
        <v>56301</v>
      </c>
      <c r="G15" s="367" t="e">
        <f>ROUNDUP(F15*D15,0)</f>
        <v>#REF!</v>
      </c>
    </row>
    <row r="16" ht="15.6" spans="1:7">
      <c r="A16" s="361"/>
      <c r="B16" s="364"/>
      <c r="C16" s="376"/>
      <c r="D16" s="357"/>
      <c r="E16" s="366"/>
      <c r="F16" s="472"/>
      <c r="G16" s="472"/>
    </row>
    <row r="17" ht="124.8" spans="1:7">
      <c r="A17" s="361">
        <v>5</v>
      </c>
      <c r="B17" s="364" t="s">
        <v>139</v>
      </c>
      <c r="C17" s="376" t="s">
        <v>140</v>
      </c>
      <c r="D17" s="357" t="e">
        <f>#REF!</f>
        <v>#REF!</v>
      </c>
      <c r="E17" s="366" t="s">
        <v>141</v>
      </c>
      <c r="F17" s="472">
        <v>2872</v>
      </c>
      <c r="G17" s="367" t="e">
        <f>ROUNDUP(F17*D17,0)</f>
        <v>#REF!</v>
      </c>
    </row>
    <row r="19" ht="15.6" spans="1:7">
      <c r="A19" s="438"/>
      <c r="B19" s="439"/>
      <c r="C19" s="440"/>
      <c r="D19" s="441"/>
      <c r="E19" s="408" t="s">
        <v>78</v>
      </c>
      <c r="F19" s="410"/>
      <c r="G19" s="442" t="e">
        <f>SUM(G5:G18)</f>
        <v>#REF!</v>
      </c>
    </row>
    <row r="20" ht="15.6" spans="1:7">
      <c r="A20" s="438"/>
      <c r="B20" s="439"/>
      <c r="C20" s="440"/>
      <c r="D20" s="441"/>
      <c r="E20" s="408"/>
      <c r="F20" s="410"/>
      <c r="G20" s="442"/>
    </row>
    <row r="21" ht="15.6" spans="1:7">
      <c r="A21" s="438"/>
      <c r="B21" s="439"/>
      <c r="C21" s="440"/>
      <c r="D21" s="441"/>
      <c r="E21" s="408" t="s">
        <v>79</v>
      </c>
      <c r="F21" s="410"/>
      <c r="G21" s="442" t="e">
        <f>G19/100000</f>
        <v>#REF!</v>
      </c>
    </row>
  </sheetData>
  <mergeCells count="12">
    <mergeCell ref="A1:G1"/>
    <mergeCell ref="A2:G2"/>
    <mergeCell ref="E19:F19"/>
    <mergeCell ref="E21:F21"/>
    <mergeCell ref="E22:F22"/>
    <mergeCell ref="A3:A4"/>
    <mergeCell ref="B3:B4"/>
    <mergeCell ref="C3:C4"/>
    <mergeCell ref="D3:D4"/>
    <mergeCell ref="E3:E4"/>
    <mergeCell ref="F3:F4"/>
    <mergeCell ref="G3:G4"/>
  </mergeCells>
  <pageMargins left="0" right="0" top="0.25" bottom="0" header="0.31" footer="0"/>
  <pageSetup paperSize="9"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G49"/>
  <sheetViews>
    <sheetView zoomScale="80" zoomScaleNormal="80" workbookViewId="0">
      <selection activeCell="I10" sqref="I10"/>
    </sheetView>
  </sheetViews>
  <sheetFormatPr defaultColWidth="8.89814814814815" defaultRowHeight="19.5" customHeight="1" outlineLevelCol="6"/>
  <cols>
    <col min="1" max="1" width="7.41666666666667" style="445" customWidth="1"/>
    <col min="2" max="2" width="9.43518518518519" customWidth="1"/>
    <col min="3" max="3" width="38.1574074074074" customWidth="1"/>
    <col min="4" max="4" width="11.8703703703704" customWidth="1"/>
    <col min="6" max="6" width="11.0555555555556" customWidth="1"/>
    <col min="7" max="7" width="14.6944444444444" customWidth="1"/>
  </cols>
  <sheetData>
    <row r="1" ht="59.25" customHeight="1" spans="1:7">
      <c r="A1" s="291" t="s">
        <v>80</v>
      </c>
      <c r="B1" s="292"/>
      <c r="C1" s="292"/>
      <c r="D1" s="292"/>
      <c r="E1" s="292"/>
      <c r="F1" s="292"/>
      <c r="G1" s="293"/>
    </row>
    <row r="2" customHeight="1" spans="1:7">
      <c r="A2" s="247" t="s">
        <v>142</v>
      </c>
      <c r="B2" s="248"/>
      <c r="C2" s="248"/>
      <c r="D2" s="248"/>
      <c r="E2" s="248"/>
      <c r="F2" s="248"/>
      <c r="G2" s="249"/>
    </row>
    <row r="3" customHeight="1" spans="1:7">
      <c r="A3" s="414" t="s">
        <v>2</v>
      </c>
      <c r="B3" s="251" t="s">
        <v>3</v>
      </c>
      <c r="C3" s="252" t="s">
        <v>4</v>
      </c>
      <c r="D3" s="251" t="s">
        <v>5</v>
      </c>
      <c r="E3" s="251" t="s">
        <v>6</v>
      </c>
      <c r="F3" s="251" t="s">
        <v>7</v>
      </c>
      <c r="G3" s="253" t="s">
        <v>8</v>
      </c>
    </row>
    <row r="4" customHeight="1" spans="1:7">
      <c r="A4" s="419"/>
      <c r="B4" s="255"/>
      <c r="C4" s="256"/>
      <c r="D4" s="255"/>
      <c r="E4" s="255"/>
      <c r="F4" s="255"/>
      <c r="G4" s="257"/>
    </row>
    <row r="5" customHeight="1" spans="1:7">
      <c r="A5" s="258"/>
      <c r="B5" s="259"/>
      <c r="C5" s="260"/>
      <c r="D5" s="259"/>
      <c r="E5" s="259"/>
      <c r="F5" s="259"/>
      <c r="G5" s="261"/>
    </row>
    <row r="6" ht="109.2" spans="1:7">
      <c r="A6" s="262">
        <f>1</f>
        <v>1</v>
      </c>
      <c r="B6" s="263">
        <v>301</v>
      </c>
      <c r="C6" s="264" t="s">
        <v>143</v>
      </c>
      <c r="D6" s="269"/>
      <c r="E6" s="266"/>
      <c r="F6" s="266"/>
      <c r="G6" s="266"/>
    </row>
    <row r="7" ht="15.6" spans="1:7">
      <c r="A7" s="262"/>
      <c r="B7" s="263"/>
      <c r="C7" s="264" t="s">
        <v>144</v>
      </c>
      <c r="D7" s="269" t="e">
        <f>#REF!</f>
        <v>#REF!</v>
      </c>
      <c r="E7" s="266" t="s">
        <v>11</v>
      </c>
      <c r="F7" s="266">
        <v>154.7</v>
      </c>
      <c r="G7" s="266" t="e">
        <f>ROUNDUP(F7*D7,0)</f>
        <v>#REF!</v>
      </c>
    </row>
    <row r="8" ht="15.6" spans="1:7">
      <c r="A8" s="262"/>
      <c r="B8" s="263"/>
      <c r="C8" s="264"/>
      <c r="D8" s="446"/>
      <c r="E8" s="446"/>
      <c r="F8" s="446"/>
      <c r="G8" s="446"/>
    </row>
    <row r="9" ht="78" spans="1:7">
      <c r="A9" s="262">
        <f>A6+1</f>
        <v>2</v>
      </c>
      <c r="B9" s="263">
        <v>413</v>
      </c>
      <c r="C9" s="264" t="s">
        <v>145</v>
      </c>
      <c r="D9" s="269"/>
      <c r="E9" s="266"/>
      <c r="F9" s="266"/>
      <c r="G9" s="266"/>
    </row>
    <row r="10" ht="31.2" spans="1:7">
      <c r="A10" s="262"/>
      <c r="B10" s="263"/>
      <c r="C10" s="264" t="s">
        <v>146</v>
      </c>
      <c r="D10" s="269" t="e">
        <f>#REF!</f>
        <v>#REF!</v>
      </c>
      <c r="E10" s="266" t="s">
        <v>11</v>
      </c>
      <c r="F10" s="266">
        <v>2454.4</v>
      </c>
      <c r="G10" s="266" t="e">
        <f>ROUNDUP(F10*D10,0)</f>
        <v>#REF!</v>
      </c>
    </row>
    <row r="11" ht="15.6" spans="1:7">
      <c r="A11" s="262"/>
      <c r="B11" s="263"/>
      <c r="C11" s="315"/>
      <c r="D11" s="269"/>
      <c r="E11" s="266"/>
      <c r="F11" s="266"/>
      <c r="G11" s="266"/>
    </row>
    <row r="12" ht="31.2" spans="1:7">
      <c r="A12" s="262">
        <f>A9+1</f>
        <v>3</v>
      </c>
      <c r="B12" s="362">
        <v>605</v>
      </c>
      <c r="C12" s="363" t="s">
        <v>24</v>
      </c>
      <c r="D12" s="269"/>
      <c r="E12" s="266"/>
      <c r="F12" s="266"/>
      <c r="G12" s="266"/>
    </row>
    <row r="13" ht="15.6" spans="1:7">
      <c r="A13" s="262"/>
      <c r="B13" s="362">
        <v>606</v>
      </c>
      <c r="C13" s="363" t="s">
        <v>25</v>
      </c>
      <c r="D13" s="446"/>
      <c r="E13" s="446"/>
      <c r="F13" s="446"/>
      <c r="G13" s="446"/>
    </row>
    <row r="14" ht="31.2" spans="1:7">
      <c r="A14" s="262"/>
      <c r="B14" s="362"/>
      <c r="C14" s="363" t="s">
        <v>26</v>
      </c>
      <c r="D14" s="269" t="e">
        <f>#REF!</f>
        <v>#REF!</v>
      </c>
      <c r="E14" s="266" t="s">
        <v>11</v>
      </c>
      <c r="F14" s="374">
        <v>2867.5</v>
      </c>
      <c r="G14" s="266" t="e">
        <f>ROUNDUP(F14*D14,0)</f>
        <v>#REF!</v>
      </c>
    </row>
    <row r="15" ht="15.6" spans="1:7">
      <c r="A15" s="262"/>
      <c r="B15" s="263"/>
      <c r="C15" s="264"/>
      <c r="D15" s="269"/>
      <c r="E15" s="266"/>
      <c r="F15" s="266"/>
      <c r="G15" s="266"/>
    </row>
    <row r="16" ht="78" spans="1:7">
      <c r="A16" s="262">
        <f>A12+1</f>
        <v>4</v>
      </c>
      <c r="B16" s="362">
        <v>1220</v>
      </c>
      <c r="C16" s="363" t="s">
        <v>23</v>
      </c>
      <c r="D16" s="269" t="e">
        <f>#REF!</f>
        <v>#REF!</v>
      </c>
      <c r="E16" s="266" t="s">
        <v>11</v>
      </c>
      <c r="F16" s="374">
        <v>2867.5</v>
      </c>
      <c r="G16" s="266" t="e">
        <f>ROUNDUP(F16*D16,0)</f>
        <v>#REF!</v>
      </c>
    </row>
    <row r="17" ht="15.6" spans="1:7">
      <c r="A17" s="262"/>
      <c r="B17" s="263"/>
      <c r="C17" s="363"/>
      <c r="D17" s="269"/>
      <c r="E17" s="266"/>
      <c r="F17" s="266"/>
      <c r="G17" s="266"/>
    </row>
    <row r="18" ht="52.5" customHeight="1" spans="1:7">
      <c r="A18" s="262">
        <f>A16+1</f>
        <v>5</v>
      </c>
      <c r="B18" s="375">
        <v>1011</v>
      </c>
      <c r="C18" s="394" t="s">
        <v>147</v>
      </c>
      <c r="D18" s="269"/>
      <c r="E18" s="266"/>
      <c r="F18" s="266"/>
      <c r="G18" s="266"/>
    </row>
    <row r="19" ht="31.2" spans="1:7">
      <c r="A19" s="262"/>
      <c r="B19" s="375"/>
      <c r="C19" s="394" t="s">
        <v>62</v>
      </c>
      <c r="D19" s="269" t="e">
        <f>#REF!</f>
        <v>#REF!</v>
      </c>
      <c r="E19" s="266" t="s">
        <v>148</v>
      </c>
      <c r="F19" s="266">
        <v>161.5</v>
      </c>
      <c r="G19" s="266" t="e">
        <f>ROUNDUP(F19*D19,0)</f>
        <v>#REF!</v>
      </c>
    </row>
    <row r="20" ht="15.6" spans="1:7">
      <c r="A20" s="262"/>
      <c r="B20" s="263"/>
      <c r="C20" s="315"/>
      <c r="D20" s="446"/>
      <c r="E20" s="446"/>
      <c r="F20" s="446"/>
      <c r="G20" s="446"/>
    </row>
    <row r="21" ht="140.4" spans="1:7">
      <c r="A21" s="262">
        <f>A18+1</f>
        <v>6</v>
      </c>
      <c r="B21" s="263" t="s">
        <v>149</v>
      </c>
      <c r="C21" s="264" t="s">
        <v>150</v>
      </c>
      <c r="D21" s="269"/>
      <c r="E21" s="266"/>
      <c r="F21" s="266"/>
      <c r="G21" s="266"/>
    </row>
    <row r="22" ht="31.2" spans="1:7">
      <c r="A22" s="262"/>
      <c r="B22" s="263" t="s">
        <v>151</v>
      </c>
      <c r="C22" s="264" t="s">
        <v>152</v>
      </c>
      <c r="D22" s="269" t="e">
        <f>#REF!</f>
        <v>#REF!</v>
      </c>
      <c r="E22" s="266" t="s">
        <v>20</v>
      </c>
      <c r="F22" s="266">
        <v>436</v>
      </c>
      <c r="G22" s="266" t="e">
        <f>ROUNDUP(F22*D22,0)</f>
        <v>#REF!</v>
      </c>
    </row>
    <row r="23" ht="31.2" spans="1:7">
      <c r="A23" s="262"/>
      <c r="B23" s="263" t="s">
        <v>153</v>
      </c>
      <c r="C23" s="264" t="s">
        <v>154</v>
      </c>
      <c r="D23" s="269" t="e">
        <f>#REF!</f>
        <v>#REF!</v>
      </c>
      <c r="E23" s="266" t="s">
        <v>20</v>
      </c>
      <c r="F23" s="266">
        <v>632</v>
      </c>
      <c r="G23" s="266" t="e">
        <f>ROUNDUP(F23*D23,0)</f>
        <v>#REF!</v>
      </c>
    </row>
    <row r="24" ht="15.6" spans="1:7">
      <c r="A24" s="262"/>
      <c r="B24" s="263"/>
      <c r="C24" s="264"/>
      <c r="D24" s="269"/>
      <c r="E24" s="266"/>
      <c r="F24" s="266"/>
      <c r="G24" s="266"/>
    </row>
    <row r="25" ht="78" spans="1:7">
      <c r="A25" s="262">
        <f>A21+1</f>
        <v>7</v>
      </c>
      <c r="B25" s="263">
        <v>22.2</v>
      </c>
      <c r="C25" s="264" t="s">
        <v>155</v>
      </c>
      <c r="D25" s="269" t="e">
        <f>#REF!</f>
        <v>#REF!</v>
      </c>
      <c r="E25" s="447" t="s">
        <v>11</v>
      </c>
      <c r="F25" s="448">
        <v>201</v>
      </c>
      <c r="G25" s="309" t="e">
        <f>ROUNDUP(F25*D25,0)</f>
        <v>#REF!</v>
      </c>
    </row>
    <row r="26" ht="15.6" spans="1:7">
      <c r="A26" s="262"/>
      <c r="B26" s="263"/>
      <c r="C26" s="264"/>
      <c r="D26" s="269"/>
      <c r="E26" s="266"/>
      <c r="F26" s="266"/>
      <c r="G26" s="266"/>
    </row>
    <row r="27" ht="78" spans="1:7">
      <c r="A27" s="262">
        <f>A25+1</f>
        <v>8</v>
      </c>
      <c r="B27" s="263" t="s">
        <v>156</v>
      </c>
      <c r="C27" s="264" t="s">
        <v>157</v>
      </c>
      <c r="D27" s="269" t="e">
        <f>#REF!</f>
        <v>#REF!</v>
      </c>
      <c r="E27" s="266" t="s">
        <v>11</v>
      </c>
      <c r="F27" s="266">
        <v>248</v>
      </c>
      <c r="G27" s="266" t="e">
        <f>ROUNDUP(F27*D27,0)</f>
        <v>#REF!</v>
      </c>
    </row>
    <row r="28" ht="15.6" spans="1:7">
      <c r="A28" s="262"/>
      <c r="B28" s="263"/>
      <c r="C28" s="264"/>
      <c r="D28" s="269"/>
      <c r="E28" s="266"/>
      <c r="F28" s="266"/>
      <c r="G28" s="266"/>
    </row>
    <row r="29" s="290" customFormat="1" ht="78" spans="1:7">
      <c r="A29" s="449">
        <f>A27+1</f>
        <v>9</v>
      </c>
      <c r="B29" s="362">
        <v>402</v>
      </c>
      <c r="C29" s="363" t="s">
        <v>22</v>
      </c>
      <c r="D29" s="269" t="e">
        <f>#REF!</f>
        <v>#REF!</v>
      </c>
      <c r="E29" s="447" t="s">
        <v>11</v>
      </c>
      <c r="F29" s="448">
        <v>222</v>
      </c>
      <c r="G29" s="309" t="e">
        <f>ROUNDUP(F29*D29,0)</f>
        <v>#REF!</v>
      </c>
    </row>
    <row r="30" s="290" customFormat="1" ht="15.6" spans="1:7">
      <c r="A30" s="450"/>
      <c r="B30" s="451"/>
      <c r="C30" s="452"/>
      <c r="D30" s="453"/>
      <c r="E30" s="453"/>
      <c r="F30" s="453"/>
      <c r="G30" s="453"/>
    </row>
    <row r="31" ht="62.4" spans="1:7">
      <c r="A31" s="262">
        <f>A29+1</f>
        <v>10</v>
      </c>
      <c r="B31" s="263">
        <v>22.8</v>
      </c>
      <c r="C31" s="264" t="s">
        <v>158</v>
      </c>
      <c r="D31" s="269" t="e">
        <f>#REF!</f>
        <v>#REF!</v>
      </c>
      <c r="E31" s="447" t="s">
        <v>11</v>
      </c>
      <c r="F31" s="448">
        <v>17.5</v>
      </c>
      <c r="G31" s="309" t="e">
        <f>ROUNDUP(F31*D31,0)</f>
        <v>#REF!</v>
      </c>
    </row>
    <row r="32" ht="15.6" spans="1:7">
      <c r="A32" s="262"/>
      <c r="B32" s="263"/>
      <c r="C32" s="454"/>
      <c r="D32" s="269"/>
      <c r="E32" s="447"/>
      <c r="F32" s="448"/>
      <c r="G32" s="448"/>
    </row>
    <row r="33" ht="31.2" spans="1:7">
      <c r="A33" s="262">
        <f>A31+1</f>
        <v>11</v>
      </c>
      <c r="B33" s="263">
        <v>22.9</v>
      </c>
      <c r="C33" s="264" t="s">
        <v>159</v>
      </c>
      <c r="D33" s="269"/>
      <c r="E33" s="266"/>
      <c r="F33" s="266"/>
      <c r="G33" s="266"/>
    </row>
    <row r="34" ht="29.25" customHeight="1" spans="1:7">
      <c r="A34" s="262"/>
      <c r="B34" s="263"/>
      <c r="C34" s="452" t="s">
        <v>160</v>
      </c>
      <c r="D34" s="269" t="e">
        <f>#REF!</f>
        <v>#REF!</v>
      </c>
      <c r="E34" s="266" t="s">
        <v>11</v>
      </c>
      <c r="F34" s="266">
        <v>11</v>
      </c>
      <c r="G34" s="266" t="e">
        <f>ROUNDUP(F34*D34,0)</f>
        <v>#REF!</v>
      </c>
    </row>
    <row r="35" ht="15.6" spans="1:7">
      <c r="A35" s="262"/>
      <c r="B35" s="263"/>
      <c r="C35" s="264"/>
      <c r="D35" s="269"/>
      <c r="E35" s="266"/>
      <c r="F35" s="266"/>
      <c r="G35" s="266"/>
    </row>
    <row r="36" ht="31.2" spans="1:7">
      <c r="A36" s="262">
        <f>A33+1</f>
        <v>12</v>
      </c>
      <c r="B36" s="263">
        <v>22.24</v>
      </c>
      <c r="C36" s="264" t="s">
        <v>161</v>
      </c>
      <c r="D36" s="269" t="e">
        <f>#REF!</f>
        <v>#REF!</v>
      </c>
      <c r="E36" s="266" t="s">
        <v>20</v>
      </c>
      <c r="F36" s="266">
        <v>1.1</v>
      </c>
      <c r="G36" s="266" t="e">
        <f>ROUNDUP(F36*D36,0)</f>
        <v>#REF!</v>
      </c>
    </row>
    <row r="37" ht="15.6" spans="1:7">
      <c r="A37" s="262"/>
      <c r="B37" s="263"/>
      <c r="C37" s="264"/>
      <c r="D37" s="269"/>
      <c r="E37" s="266"/>
      <c r="F37" s="266"/>
      <c r="G37" s="266"/>
    </row>
    <row r="38" ht="62.4" spans="1:7">
      <c r="A38" s="262">
        <f>A36+1</f>
        <v>13</v>
      </c>
      <c r="B38" s="263">
        <v>22.25</v>
      </c>
      <c r="C38" s="264" t="s">
        <v>162</v>
      </c>
      <c r="D38" s="269"/>
      <c r="E38" s="266"/>
      <c r="F38" s="266"/>
      <c r="G38" s="266"/>
    </row>
    <row r="39" ht="15.6" spans="1:7">
      <c r="A39" s="262"/>
      <c r="B39" s="263" t="s">
        <v>163</v>
      </c>
      <c r="C39" s="264" t="s">
        <v>164</v>
      </c>
      <c r="D39" s="269" t="e">
        <f>#REF!</f>
        <v>#REF!</v>
      </c>
      <c r="E39" s="266" t="s">
        <v>72</v>
      </c>
      <c r="F39" s="266">
        <v>14</v>
      </c>
      <c r="G39" s="266" t="e">
        <f>ROUNDUP(F39*D39,0)</f>
        <v>#REF!</v>
      </c>
    </row>
    <row r="40" ht="15.6" spans="1:7">
      <c r="A40" s="262"/>
      <c r="B40" s="263" t="s">
        <v>165</v>
      </c>
      <c r="C40" s="264" t="s">
        <v>166</v>
      </c>
      <c r="D40" s="269" t="e">
        <f>#REF!</f>
        <v>#REF!</v>
      </c>
      <c r="E40" s="266" t="s">
        <v>72</v>
      </c>
      <c r="F40" s="266">
        <v>26.5</v>
      </c>
      <c r="G40" s="266" t="e">
        <f>ROUNDUP(F40*D40,0)</f>
        <v>#REF!</v>
      </c>
    </row>
    <row r="41" ht="15.6" spans="1:7">
      <c r="A41" s="262"/>
      <c r="B41" s="263"/>
      <c r="C41" s="264"/>
      <c r="D41" s="269"/>
      <c r="E41" s="266"/>
      <c r="F41" s="266"/>
      <c r="G41" s="266"/>
    </row>
    <row r="42" ht="15.6" spans="1:7">
      <c r="A42" s="262"/>
      <c r="B42" s="263" t="s">
        <v>167</v>
      </c>
      <c r="C42" s="264" t="s">
        <v>168</v>
      </c>
      <c r="D42" s="269" t="e">
        <f>#REF!</f>
        <v>#REF!</v>
      </c>
      <c r="E42" s="266" t="s">
        <v>20</v>
      </c>
      <c r="F42" s="266">
        <v>263</v>
      </c>
      <c r="G42" s="266" t="e">
        <f>ROUNDUP(F42*D42,0)</f>
        <v>#REF!</v>
      </c>
    </row>
    <row r="43" ht="15.6" spans="1:7">
      <c r="A43" s="262"/>
      <c r="B43" s="263"/>
      <c r="C43" s="264"/>
      <c r="D43" s="269"/>
      <c r="E43" s="266"/>
      <c r="F43" s="266"/>
      <c r="G43" s="266"/>
    </row>
    <row r="44" ht="140.4" spans="1:7">
      <c r="A44" s="262">
        <f>A38+1</f>
        <v>14</v>
      </c>
      <c r="B44" s="263" t="s">
        <v>169</v>
      </c>
      <c r="C44" s="264" t="s">
        <v>170</v>
      </c>
      <c r="D44" s="269"/>
      <c r="E44" s="266"/>
      <c r="F44" s="266"/>
      <c r="G44" s="266"/>
    </row>
    <row r="45" ht="15.6" spans="1:7">
      <c r="A45" s="262"/>
      <c r="B45" s="263" t="s">
        <v>171</v>
      </c>
      <c r="C45" s="264" t="s">
        <v>172</v>
      </c>
      <c r="D45" s="269" t="e">
        <f>#REF!</f>
        <v>#REF!</v>
      </c>
      <c r="E45" s="266" t="s">
        <v>20</v>
      </c>
      <c r="F45" s="266">
        <v>587</v>
      </c>
      <c r="G45" s="266" t="e">
        <f>ROUNDUP(F45*D45,0)</f>
        <v>#REF!</v>
      </c>
    </row>
    <row r="46" customHeight="1" spans="1:7">
      <c r="A46" s="262"/>
      <c r="B46" s="304"/>
      <c r="C46" s="305"/>
      <c r="D46" s="455"/>
      <c r="E46" s="456"/>
      <c r="F46" s="456"/>
      <c r="G46" s="456"/>
    </row>
    <row r="47" customHeight="1" spans="1:7">
      <c r="A47" s="271"/>
      <c r="B47" s="272"/>
      <c r="C47" s="273"/>
      <c r="D47" s="276"/>
      <c r="E47" s="277" t="s">
        <v>78</v>
      </c>
      <c r="F47" s="278"/>
      <c r="G47" s="279" t="e">
        <f>SUM(G6:G46)</f>
        <v>#REF!</v>
      </c>
    </row>
    <row r="48" customHeight="1" spans="1:7">
      <c r="A48" s="271"/>
      <c r="B48" s="272"/>
      <c r="C48" s="273"/>
      <c r="D48" s="276"/>
      <c r="E48" s="277"/>
      <c r="F48" s="278"/>
      <c r="G48" s="279"/>
    </row>
    <row r="49" customHeight="1" spans="1:7">
      <c r="A49" s="271"/>
      <c r="B49" s="272"/>
      <c r="C49" s="273"/>
      <c r="D49" s="276"/>
      <c r="E49" s="277" t="s">
        <v>79</v>
      </c>
      <c r="F49" s="278"/>
      <c r="G49" s="279" t="e">
        <f>G47/100000</f>
        <v>#REF!</v>
      </c>
    </row>
  </sheetData>
  <mergeCells count="11">
    <mergeCell ref="A1:G1"/>
    <mergeCell ref="A2:G2"/>
    <mergeCell ref="E47:F47"/>
    <mergeCell ref="E49:F49"/>
    <mergeCell ref="A3:A4"/>
    <mergeCell ref="B3:B4"/>
    <mergeCell ref="C3:C4"/>
    <mergeCell ref="D3:D4"/>
    <mergeCell ref="E3:E4"/>
    <mergeCell ref="F3:F4"/>
    <mergeCell ref="G3:G4"/>
  </mergeCells>
  <pageMargins left="0" right="0" top="0.25" bottom="0" header="0" footer="0"/>
  <pageSetup paperSize="9" orientation="portrait"/>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G34"/>
  <sheetViews>
    <sheetView view="pageBreakPreview" zoomScale="80" zoomScaleNormal="80" workbookViewId="0">
      <selection activeCell="I10" sqref="I10"/>
    </sheetView>
  </sheetViews>
  <sheetFormatPr defaultColWidth="46.3888888888889" defaultRowHeight="15.6" outlineLevelCol="6"/>
  <cols>
    <col min="1" max="1" width="7.00925925925926" style="285" customWidth="1"/>
    <col min="2" max="2" width="8.49074074074074" style="285" customWidth="1"/>
    <col min="3" max="3" width="58.9259259259259" style="286" customWidth="1"/>
    <col min="4" max="4" width="5.93518518518519" style="289" customWidth="1"/>
    <col min="5" max="5" width="6.60185185185185" style="289" customWidth="1"/>
    <col min="6" max="6" width="8.49074074074074" style="287" customWidth="1"/>
    <col min="7" max="7" width="11.5925925925926" style="287" customWidth="1"/>
    <col min="8" max="16384" width="46.3888888888889" style="290"/>
  </cols>
  <sheetData>
    <row r="1" s="280" customFormat="1" ht="60.75" customHeight="1" spans="1:7">
      <c r="A1" s="291" t="s">
        <v>80</v>
      </c>
      <c r="B1" s="292"/>
      <c r="C1" s="292"/>
      <c r="D1" s="292"/>
      <c r="E1" s="292"/>
      <c r="F1" s="292"/>
      <c r="G1" s="293"/>
    </row>
    <row r="2" s="280" customFormat="1" ht="24" customHeight="1" spans="1:7">
      <c r="A2" s="244" t="s">
        <v>173</v>
      </c>
      <c r="B2" s="245"/>
      <c r="C2" s="245"/>
      <c r="D2" s="245"/>
      <c r="E2" s="245"/>
      <c r="F2" s="245"/>
      <c r="G2" s="246"/>
    </row>
    <row r="3" s="321" customFormat="1" spans="1:7">
      <c r="A3" s="414" t="s">
        <v>2</v>
      </c>
      <c r="B3" s="415" t="s">
        <v>3</v>
      </c>
      <c r="C3" s="415" t="s">
        <v>4</v>
      </c>
      <c r="D3" s="416" t="s">
        <v>5</v>
      </c>
      <c r="E3" s="415" t="s">
        <v>6</v>
      </c>
      <c r="F3" s="417" t="s">
        <v>7</v>
      </c>
      <c r="G3" s="418" t="s">
        <v>8</v>
      </c>
    </row>
    <row r="4" s="321" customFormat="1" spans="1:7">
      <c r="A4" s="419"/>
      <c r="B4" s="420"/>
      <c r="C4" s="420"/>
      <c r="D4" s="421"/>
      <c r="E4" s="420"/>
      <c r="F4" s="422"/>
      <c r="G4" s="423"/>
    </row>
    <row r="5" ht="124.8" spans="1:7">
      <c r="A5" s="424">
        <v>1</v>
      </c>
      <c r="B5" s="424">
        <v>21.1</v>
      </c>
      <c r="C5" s="425" t="s">
        <v>174</v>
      </c>
      <c r="D5" s="426"/>
      <c r="E5" s="427"/>
      <c r="F5" s="427"/>
      <c r="G5" s="427"/>
    </row>
    <row r="6" spans="1:7">
      <c r="A6" s="428"/>
      <c r="B6" s="428" t="s">
        <v>175</v>
      </c>
      <c r="C6" s="429" t="s">
        <v>176</v>
      </c>
      <c r="D6" s="430"/>
      <c r="E6" s="431"/>
      <c r="F6" s="431"/>
      <c r="G6" s="431"/>
    </row>
    <row r="7" spans="1:7">
      <c r="A7" s="428"/>
      <c r="B7" s="428" t="s">
        <v>177</v>
      </c>
      <c r="C7" s="429" t="s">
        <v>178</v>
      </c>
      <c r="D7" s="430" t="e">
        <f>#REF!</f>
        <v>#REF!</v>
      </c>
      <c r="E7" s="432" t="s">
        <v>179</v>
      </c>
      <c r="F7" s="432">
        <v>339</v>
      </c>
      <c r="G7" s="367" t="e">
        <f>ROUNDUP(F7*D7,0)</f>
        <v>#REF!</v>
      </c>
    </row>
    <row r="8" spans="1:7">
      <c r="A8" s="428"/>
      <c r="B8" s="428" t="s">
        <v>180</v>
      </c>
      <c r="C8" s="429" t="s">
        <v>181</v>
      </c>
      <c r="D8" s="430"/>
      <c r="E8" s="432"/>
      <c r="F8" s="432"/>
      <c r="G8" s="432"/>
    </row>
    <row r="9" spans="1:7">
      <c r="A9" s="428"/>
      <c r="B9" s="428" t="s">
        <v>182</v>
      </c>
      <c r="C9" s="429" t="s">
        <v>178</v>
      </c>
      <c r="D9" s="430" t="e">
        <f>#REF!</f>
        <v>#REF!</v>
      </c>
      <c r="E9" s="432" t="s">
        <v>179</v>
      </c>
      <c r="F9" s="432">
        <v>396</v>
      </c>
      <c r="G9" s="367" t="e">
        <f>ROUNDUP(F9*D9,0)</f>
        <v>#REF!</v>
      </c>
    </row>
    <row r="10" spans="1:7">
      <c r="A10" s="428"/>
      <c r="B10" s="428"/>
      <c r="C10" s="429"/>
      <c r="D10" s="430"/>
      <c r="E10" s="432"/>
      <c r="F10" s="432"/>
      <c r="G10" s="432"/>
    </row>
    <row r="11" ht="124.8" spans="1:7">
      <c r="A11" s="428">
        <v>2</v>
      </c>
      <c r="B11" s="428">
        <v>21.2</v>
      </c>
      <c r="C11" s="433" t="s">
        <v>183</v>
      </c>
      <c r="D11" s="430"/>
      <c r="E11" s="432"/>
      <c r="F11" s="432"/>
      <c r="G11" s="432"/>
    </row>
    <row r="12" spans="1:7">
      <c r="A12" s="428">
        <v>3</v>
      </c>
      <c r="B12" s="428" t="s">
        <v>184</v>
      </c>
      <c r="C12" s="429" t="s">
        <v>181</v>
      </c>
      <c r="D12" s="430"/>
      <c r="E12" s="432"/>
      <c r="F12" s="432"/>
      <c r="G12" s="432"/>
    </row>
    <row r="13" spans="1:7">
      <c r="A13" s="428"/>
      <c r="B13" s="428" t="s">
        <v>185</v>
      </c>
      <c r="C13" s="429" t="s">
        <v>178</v>
      </c>
      <c r="D13" s="430" t="e">
        <f>#REF!</f>
        <v>#REF!</v>
      </c>
      <c r="E13" s="432" t="s">
        <v>179</v>
      </c>
      <c r="F13" s="432">
        <v>424</v>
      </c>
      <c r="G13" s="367" t="e">
        <f>ROUNDUP(F13*D13,0)</f>
        <v>#REF!</v>
      </c>
    </row>
    <row r="14" spans="1:7">
      <c r="A14" s="428"/>
      <c r="B14" s="428"/>
      <c r="C14" s="428"/>
      <c r="D14" s="430"/>
      <c r="E14" s="432"/>
      <c r="F14" s="432"/>
      <c r="G14" s="432"/>
    </row>
    <row r="15" ht="109.2" spans="1:7">
      <c r="A15" s="428">
        <v>4</v>
      </c>
      <c r="B15" s="428">
        <v>21.5</v>
      </c>
      <c r="C15" s="433" t="s">
        <v>186</v>
      </c>
      <c r="D15" s="430"/>
      <c r="E15" s="432"/>
      <c r="F15" s="432"/>
      <c r="G15" s="432"/>
    </row>
    <row r="16" spans="1:7">
      <c r="A16" s="428"/>
      <c r="B16" s="428" t="s">
        <v>187</v>
      </c>
      <c r="C16" s="429" t="s">
        <v>188</v>
      </c>
      <c r="D16" s="430" t="e">
        <f>#REF!</f>
        <v>#REF!</v>
      </c>
      <c r="E16" s="432" t="s">
        <v>179</v>
      </c>
      <c r="F16" s="432">
        <v>1304</v>
      </c>
      <c r="G16" s="367" t="e">
        <f>ROUNDUP(F16*D16,0)</f>
        <v>#REF!</v>
      </c>
    </row>
    <row r="17" spans="1:7">
      <c r="A17" s="428"/>
      <c r="B17" s="428" t="s">
        <v>189</v>
      </c>
      <c r="C17" s="429"/>
      <c r="D17" s="430"/>
      <c r="E17" s="432"/>
      <c r="F17" s="432"/>
      <c r="G17" s="432"/>
    </row>
    <row r="18" ht="46.8" spans="1:7">
      <c r="A18" s="428">
        <v>5</v>
      </c>
      <c r="B18" s="428">
        <v>21.11</v>
      </c>
      <c r="C18" s="433" t="s">
        <v>190</v>
      </c>
      <c r="D18" s="430"/>
      <c r="E18" s="432"/>
      <c r="F18" s="432"/>
      <c r="G18" s="432"/>
    </row>
    <row r="19" spans="1:7">
      <c r="A19" s="428"/>
      <c r="B19" s="428" t="s">
        <v>191</v>
      </c>
      <c r="C19" s="429" t="s">
        <v>192</v>
      </c>
      <c r="D19" s="430" t="e">
        <f>#REF!</f>
        <v>#REF!</v>
      </c>
      <c r="E19" s="432" t="s">
        <v>141</v>
      </c>
      <c r="F19" s="432">
        <v>217</v>
      </c>
      <c r="G19" s="367" t="e">
        <f>ROUNDUP(F19*D19,0)</f>
        <v>#REF!</v>
      </c>
    </row>
    <row r="20" spans="1:7">
      <c r="A20" s="428"/>
      <c r="B20" s="428"/>
      <c r="C20" s="429"/>
      <c r="D20" s="430"/>
      <c r="E20" s="432"/>
      <c r="F20" s="432"/>
      <c r="G20" s="432"/>
    </row>
    <row r="21" ht="109.2" spans="1:7">
      <c r="A21" s="428">
        <v>6</v>
      </c>
      <c r="B21" s="428">
        <v>21.17</v>
      </c>
      <c r="C21" s="433" t="s">
        <v>193</v>
      </c>
      <c r="D21" s="430" t="e">
        <f>#REF!</f>
        <v>#REF!</v>
      </c>
      <c r="E21" s="432" t="s">
        <v>194</v>
      </c>
      <c r="F21" s="432">
        <v>1502</v>
      </c>
      <c r="G21" s="367" t="e">
        <f>ROUNDUP(F21*D21,0)</f>
        <v>#REF!</v>
      </c>
    </row>
    <row r="22" spans="1:7">
      <c r="A22" s="434"/>
      <c r="B22" s="434"/>
      <c r="C22" s="435"/>
      <c r="D22" s="436"/>
      <c r="E22" s="437"/>
      <c r="F22" s="437"/>
      <c r="G22" s="437"/>
    </row>
    <row r="23" spans="1:7">
      <c r="A23" s="438"/>
      <c r="B23" s="439"/>
      <c r="C23" s="440"/>
      <c r="D23" s="441"/>
      <c r="E23" s="408" t="s">
        <v>118</v>
      </c>
      <c r="F23" s="410"/>
      <c r="G23" s="442" t="e">
        <f>SUM(G5:G22)</f>
        <v>#REF!</v>
      </c>
    </row>
    <row r="24" spans="1:7">
      <c r="A24" s="438"/>
      <c r="B24" s="439"/>
      <c r="C24" s="440"/>
      <c r="D24" s="441"/>
      <c r="E24" s="408"/>
      <c r="F24" s="410"/>
      <c r="G24" s="442"/>
    </row>
    <row r="25" spans="1:7">
      <c r="A25" s="438"/>
      <c r="B25" s="439"/>
      <c r="C25" s="440"/>
      <c r="D25" s="441"/>
      <c r="E25" s="408" t="s">
        <v>119</v>
      </c>
      <c r="F25" s="410"/>
      <c r="G25" s="442" t="e">
        <f>G23/100000</f>
        <v>#REF!</v>
      </c>
    </row>
    <row r="30" s="283" customFormat="1" spans="1:7">
      <c r="A30" s="335"/>
      <c r="B30" s="335"/>
      <c r="C30" s="335"/>
      <c r="D30" s="443"/>
      <c r="E30" s="335"/>
      <c r="F30" s="335"/>
    </row>
    <row r="31" s="283" customFormat="1" ht="17.1" customHeight="1" spans="1:7">
      <c r="A31" s="335"/>
      <c r="B31" s="335"/>
      <c r="C31" s="338"/>
      <c r="D31" s="443"/>
      <c r="E31" s="335"/>
      <c r="F31" s="335"/>
    </row>
    <row r="32" s="283" customFormat="1" ht="20.25" customHeight="1" spans="1:7">
      <c r="A32" s="335"/>
      <c r="B32" s="335"/>
      <c r="C32" s="338"/>
      <c r="D32" s="443"/>
      <c r="E32" s="335"/>
      <c r="F32" s="335"/>
    </row>
    <row r="33" s="284" customFormat="1" ht="15.75" customHeight="1" spans="1:7">
      <c r="A33" s="339"/>
      <c r="D33" s="444"/>
    </row>
    <row r="34" spans="1:7">
      <c r="A34" s="290"/>
      <c r="B34" s="287"/>
      <c r="D34" s="337"/>
      <c r="E34" s="287"/>
      <c r="F34" s="288"/>
      <c r="G34" s="288"/>
    </row>
  </sheetData>
  <mergeCells count="11">
    <mergeCell ref="A1:G1"/>
    <mergeCell ref="A2:G2"/>
    <mergeCell ref="E23:F23"/>
    <mergeCell ref="E25:F25"/>
    <mergeCell ref="A3:A4"/>
    <mergeCell ref="B3:B4"/>
    <mergeCell ref="C3:C4"/>
    <mergeCell ref="D3:D4"/>
    <mergeCell ref="E3:E4"/>
    <mergeCell ref="F3:F4"/>
    <mergeCell ref="G3:G4"/>
  </mergeCells>
  <pageMargins left="0" right="0" top="0.25" bottom="0" header="0.18" footer="0"/>
  <pageSetup paperSize="9" scale="94"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2"/>
  <sheetViews>
    <sheetView view="pageBreakPreview" zoomScale="80" zoomScaleNormal="70" workbookViewId="0">
      <selection activeCell="I10" sqref="I10"/>
    </sheetView>
  </sheetViews>
  <sheetFormatPr defaultColWidth="8.89814814814815" defaultRowHeight="13.2"/>
  <cols>
    <col min="1" max="1" width="8.62962962962963" style="347" customWidth="1"/>
    <col min="2" max="2" width="8.36111111111111" style="347" customWidth="1"/>
    <col min="3" max="3" width="40.4537037037037" style="347" customWidth="1"/>
    <col min="4" max="4" width="10.6481481481481" style="347" customWidth="1"/>
    <col min="5" max="5" width="9.17592592592593" style="347"/>
    <col min="6" max="6" width="8.89814814814815" style="348" customWidth="1"/>
    <col min="7" max="7" width="14.9722222222222" style="347" customWidth="1"/>
    <col min="8" max="252" width="9.17592592592593" style="347"/>
    <col min="253" max="254" width="9.30555555555556" style="347" customWidth="1"/>
    <col min="255" max="255" width="32.5092592592593" style="347" customWidth="1"/>
    <col min="256" max="259" width="9.30555555555556" style="347" customWidth="1"/>
    <col min="260" max="260" width="10.1111111111111" style="347" customWidth="1"/>
    <col min="261" max="261" width="9.17592592592593" style="347"/>
    <col min="262" max="262" width="9.43518518518519" style="347" customWidth="1"/>
    <col min="263" max="263" width="13.6203703703704" style="347" customWidth="1"/>
    <col min="264" max="508" width="9.17592592592593" style="347"/>
    <col min="509" max="510" width="9.30555555555556" style="347" customWidth="1"/>
    <col min="511" max="511" width="32.5092592592593" style="347" customWidth="1"/>
    <col min="512" max="515" width="9.30555555555556" style="347" customWidth="1"/>
    <col min="516" max="516" width="10.1111111111111" style="347" customWidth="1"/>
    <col min="517" max="517" width="9.17592592592593" style="347"/>
    <col min="518" max="518" width="9.43518518518519" style="347" customWidth="1"/>
    <col min="519" max="519" width="13.6203703703704" style="347" customWidth="1"/>
    <col min="520" max="764" width="9.17592592592593" style="347"/>
    <col min="765" max="766" width="9.30555555555556" style="347" customWidth="1"/>
    <col min="767" max="767" width="32.5092592592593" style="347" customWidth="1"/>
    <col min="768" max="771" width="9.30555555555556" style="347" customWidth="1"/>
    <col min="772" max="772" width="10.1111111111111" style="347" customWidth="1"/>
    <col min="773" max="773" width="9.17592592592593" style="347"/>
    <col min="774" max="774" width="9.43518518518519" style="347" customWidth="1"/>
    <col min="775" max="775" width="13.6203703703704" style="347" customWidth="1"/>
    <col min="776" max="1020" width="9.17592592592593" style="347"/>
    <col min="1021" max="1022" width="9.30555555555556" style="347" customWidth="1"/>
    <col min="1023" max="1023" width="32.5092592592593" style="347" customWidth="1"/>
    <col min="1024" max="1027" width="9.30555555555556" style="347" customWidth="1"/>
    <col min="1028" max="1028" width="10.1111111111111" style="347" customWidth="1"/>
    <col min="1029" max="1029" width="9.17592592592593" style="347"/>
    <col min="1030" max="1030" width="9.43518518518519" style="347" customWidth="1"/>
    <col min="1031" max="1031" width="13.6203703703704" style="347" customWidth="1"/>
    <col min="1032" max="1276" width="9.17592592592593" style="347"/>
    <col min="1277" max="1278" width="9.30555555555556" style="347" customWidth="1"/>
    <col min="1279" max="1279" width="32.5092592592593" style="347" customWidth="1"/>
    <col min="1280" max="1283" width="9.30555555555556" style="347" customWidth="1"/>
    <col min="1284" max="1284" width="10.1111111111111" style="347" customWidth="1"/>
    <col min="1285" max="1285" width="9.17592592592593" style="347"/>
    <col min="1286" max="1286" width="9.43518518518519" style="347" customWidth="1"/>
    <col min="1287" max="1287" width="13.6203703703704" style="347" customWidth="1"/>
    <col min="1288" max="1532" width="9.17592592592593" style="347"/>
    <col min="1533" max="1534" width="9.30555555555556" style="347" customWidth="1"/>
    <col min="1535" max="1535" width="32.5092592592593" style="347" customWidth="1"/>
    <col min="1536" max="1539" width="9.30555555555556" style="347" customWidth="1"/>
    <col min="1540" max="1540" width="10.1111111111111" style="347" customWidth="1"/>
    <col min="1541" max="1541" width="9.17592592592593" style="347"/>
    <col min="1542" max="1542" width="9.43518518518519" style="347" customWidth="1"/>
    <col min="1543" max="1543" width="13.6203703703704" style="347" customWidth="1"/>
    <col min="1544" max="1788" width="9.17592592592593" style="347"/>
    <col min="1789" max="1790" width="9.30555555555556" style="347" customWidth="1"/>
    <col min="1791" max="1791" width="32.5092592592593" style="347" customWidth="1"/>
    <col min="1792" max="1795" width="9.30555555555556" style="347" customWidth="1"/>
    <col min="1796" max="1796" width="10.1111111111111" style="347" customWidth="1"/>
    <col min="1797" max="1797" width="9.17592592592593" style="347"/>
    <col min="1798" max="1798" width="9.43518518518519" style="347" customWidth="1"/>
    <col min="1799" max="1799" width="13.6203703703704" style="347" customWidth="1"/>
    <col min="1800" max="2044" width="9.17592592592593" style="347"/>
    <col min="2045" max="2046" width="9.30555555555556" style="347" customWidth="1"/>
    <col min="2047" max="2047" width="32.5092592592593" style="347" customWidth="1"/>
    <col min="2048" max="2051" width="9.30555555555556" style="347" customWidth="1"/>
    <col min="2052" max="2052" width="10.1111111111111" style="347" customWidth="1"/>
    <col min="2053" max="2053" width="9.17592592592593" style="347"/>
    <col min="2054" max="2054" width="9.43518518518519" style="347" customWidth="1"/>
    <col min="2055" max="2055" width="13.6203703703704" style="347" customWidth="1"/>
    <col min="2056" max="2300" width="9.17592592592593" style="347"/>
    <col min="2301" max="2302" width="9.30555555555556" style="347" customWidth="1"/>
    <col min="2303" max="2303" width="32.5092592592593" style="347" customWidth="1"/>
    <col min="2304" max="2307" width="9.30555555555556" style="347" customWidth="1"/>
    <col min="2308" max="2308" width="10.1111111111111" style="347" customWidth="1"/>
    <col min="2309" max="2309" width="9.17592592592593" style="347"/>
    <col min="2310" max="2310" width="9.43518518518519" style="347" customWidth="1"/>
    <col min="2311" max="2311" width="13.6203703703704" style="347" customWidth="1"/>
    <col min="2312" max="2556" width="9.17592592592593" style="347"/>
    <col min="2557" max="2558" width="9.30555555555556" style="347" customWidth="1"/>
    <col min="2559" max="2559" width="32.5092592592593" style="347" customWidth="1"/>
    <col min="2560" max="2563" width="9.30555555555556" style="347" customWidth="1"/>
    <col min="2564" max="2564" width="10.1111111111111" style="347" customWidth="1"/>
    <col min="2565" max="2565" width="9.17592592592593" style="347"/>
    <col min="2566" max="2566" width="9.43518518518519" style="347" customWidth="1"/>
    <col min="2567" max="2567" width="13.6203703703704" style="347" customWidth="1"/>
    <col min="2568" max="2812" width="9.17592592592593" style="347"/>
    <col min="2813" max="2814" width="9.30555555555556" style="347" customWidth="1"/>
    <col min="2815" max="2815" width="32.5092592592593" style="347" customWidth="1"/>
    <col min="2816" max="2819" width="9.30555555555556" style="347" customWidth="1"/>
    <col min="2820" max="2820" width="10.1111111111111" style="347" customWidth="1"/>
    <col min="2821" max="2821" width="9.17592592592593" style="347"/>
    <col min="2822" max="2822" width="9.43518518518519" style="347" customWidth="1"/>
    <col min="2823" max="2823" width="13.6203703703704" style="347" customWidth="1"/>
    <col min="2824" max="3068" width="9.17592592592593" style="347"/>
    <col min="3069" max="3070" width="9.30555555555556" style="347" customWidth="1"/>
    <col min="3071" max="3071" width="32.5092592592593" style="347" customWidth="1"/>
    <col min="3072" max="3075" width="9.30555555555556" style="347" customWidth="1"/>
    <col min="3076" max="3076" width="10.1111111111111" style="347" customWidth="1"/>
    <col min="3077" max="3077" width="9.17592592592593" style="347"/>
    <col min="3078" max="3078" width="9.43518518518519" style="347" customWidth="1"/>
    <col min="3079" max="3079" width="13.6203703703704" style="347" customWidth="1"/>
    <col min="3080" max="3324" width="9.17592592592593" style="347"/>
    <col min="3325" max="3326" width="9.30555555555556" style="347" customWidth="1"/>
    <col min="3327" max="3327" width="32.5092592592593" style="347" customWidth="1"/>
    <col min="3328" max="3331" width="9.30555555555556" style="347" customWidth="1"/>
    <col min="3332" max="3332" width="10.1111111111111" style="347" customWidth="1"/>
    <col min="3333" max="3333" width="9.17592592592593" style="347"/>
    <col min="3334" max="3334" width="9.43518518518519" style="347" customWidth="1"/>
    <col min="3335" max="3335" width="13.6203703703704" style="347" customWidth="1"/>
    <col min="3336" max="3580" width="9.17592592592593" style="347"/>
    <col min="3581" max="3582" width="9.30555555555556" style="347" customWidth="1"/>
    <col min="3583" max="3583" width="32.5092592592593" style="347" customWidth="1"/>
    <col min="3584" max="3587" width="9.30555555555556" style="347" customWidth="1"/>
    <col min="3588" max="3588" width="10.1111111111111" style="347" customWidth="1"/>
    <col min="3589" max="3589" width="9.17592592592593" style="347"/>
    <col min="3590" max="3590" width="9.43518518518519" style="347" customWidth="1"/>
    <col min="3591" max="3591" width="13.6203703703704" style="347" customWidth="1"/>
    <col min="3592" max="3836" width="9.17592592592593" style="347"/>
    <col min="3837" max="3838" width="9.30555555555556" style="347" customWidth="1"/>
    <col min="3839" max="3839" width="32.5092592592593" style="347" customWidth="1"/>
    <col min="3840" max="3843" width="9.30555555555556" style="347" customWidth="1"/>
    <col min="3844" max="3844" width="10.1111111111111" style="347" customWidth="1"/>
    <col min="3845" max="3845" width="9.17592592592593" style="347"/>
    <col min="3846" max="3846" width="9.43518518518519" style="347" customWidth="1"/>
    <col min="3847" max="3847" width="13.6203703703704" style="347" customWidth="1"/>
    <col min="3848" max="4092" width="9.17592592592593" style="347"/>
    <col min="4093" max="4094" width="9.30555555555556" style="347" customWidth="1"/>
    <col min="4095" max="4095" width="32.5092592592593" style="347" customWidth="1"/>
    <col min="4096" max="4099" width="9.30555555555556" style="347" customWidth="1"/>
    <col min="4100" max="4100" width="10.1111111111111" style="347" customWidth="1"/>
    <col min="4101" max="4101" width="9.17592592592593" style="347"/>
    <col min="4102" max="4102" width="9.43518518518519" style="347" customWidth="1"/>
    <col min="4103" max="4103" width="13.6203703703704" style="347" customWidth="1"/>
    <col min="4104" max="4348" width="9.17592592592593" style="347"/>
    <col min="4349" max="4350" width="9.30555555555556" style="347" customWidth="1"/>
    <col min="4351" max="4351" width="32.5092592592593" style="347" customWidth="1"/>
    <col min="4352" max="4355" width="9.30555555555556" style="347" customWidth="1"/>
    <col min="4356" max="4356" width="10.1111111111111" style="347" customWidth="1"/>
    <col min="4357" max="4357" width="9.17592592592593" style="347"/>
    <col min="4358" max="4358" width="9.43518518518519" style="347" customWidth="1"/>
    <col min="4359" max="4359" width="13.6203703703704" style="347" customWidth="1"/>
    <col min="4360" max="4604" width="9.17592592592593" style="347"/>
    <col min="4605" max="4606" width="9.30555555555556" style="347" customWidth="1"/>
    <col min="4607" max="4607" width="32.5092592592593" style="347" customWidth="1"/>
    <col min="4608" max="4611" width="9.30555555555556" style="347" customWidth="1"/>
    <col min="4612" max="4612" width="10.1111111111111" style="347" customWidth="1"/>
    <col min="4613" max="4613" width="9.17592592592593" style="347"/>
    <col min="4614" max="4614" width="9.43518518518519" style="347" customWidth="1"/>
    <col min="4615" max="4615" width="13.6203703703704" style="347" customWidth="1"/>
    <col min="4616" max="4860" width="9.17592592592593" style="347"/>
    <col min="4861" max="4862" width="9.30555555555556" style="347" customWidth="1"/>
    <col min="4863" max="4863" width="32.5092592592593" style="347" customWidth="1"/>
    <col min="4864" max="4867" width="9.30555555555556" style="347" customWidth="1"/>
    <col min="4868" max="4868" width="10.1111111111111" style="347" customWidth="1"/>
    <col min="4869" max="4869" width="9.17592592592593" style="347"/>
    <col min="4870" max="4870" width="9.43518518518519" style="347" customWidth="1"/>
    <col min="4871" max="4871" width="13.6203703703704" style="347" customWidth="1"/>
    <col min="4872" max="5116" width="9.17592592592593" style="347"/>
    <col min="5117" max="5118" width="9.30555555555556" style="347" customWidth="1"/>
    <col min="5119" max="5119" width="32.5092592592593" style="347" customWidth="1"/>
    <col min="5120" max="5123" width="9.30555555555556" style="347" customWidth="1"/>
    <col min="5124" max="5124" width="10.1111111111111" style="347" customWidth="1"/>
    <col min="5125" max="5125" width="9.17592592592593" style="347"/>
    <col min="5126" max="5126" width="9.43518518518519" style="347" customWidth="1"/>
    <col min="5127" max="5127" width="13.6203703703704" style="347" customWidth="1"/>
    <col min="5128" max="5372" width="9.17592592592593" style="347"/>
    <col min="5373" max="5374" width="9.30555555555556" style="347" customWidth="1"/>
    <col min="5375" max="5375" width="32.5092592592593" style="347" customWidth="1"/>
    <col min="5376" max="5379" width="9.30555555555556" style="347" customWidth="1"/>
    <col min="5380" max="5380" width="10.1111111111111" style="347" customWidth="1"/>
    <col min="5381" max="5381" width="9.17592592592593" style="347"/>
    <col min="5382" max="5382" width="9.43518518518519" style="347" customWidth="1"/>
    <col min="5383" max="5383" width="13.6203703703704" style="347" customWidth="1"/>
    <col min="5384" max="5628" width="9.17592592592593" style="347"/>
    <col min="5629" max="5630" width="9.30555555555556" style="347" customWidth="1"/>
    <col min="5631" max="5631" width="32.5092592592593" style="347" customWidth="1"/>
    <col min="5632" max="5635" width="9.30555555555556" style="347" customWidth="1"/>
    <col min="5636" max="5636" width="10.1111111111111" style="347" customWidth="1"/>
    <col min="5637" max="5637" width="9.17592592592593" style="347"/>
    <col min="5638" max="5638" width="9.43518518518519" style="347" customWidth="1"/>
    <col min="5639" max="5639" width="13.6203703703704" style="347" customWidth="1"/>
    <col min="5640" max="5884" width="9.17592592592593" style="347"/>
    <col min="5885" max="5886" width="9.30555555555556" style="347" customWidth="1"/>
    <col min="5887" max="5887" width="32.5092592592593" style="347" customWidth="1"/>
    <col min="5888" max="5891" width="9.30555555555556" style="347" customWidth="1"/>
    <col min="5892" max="5892" width="10.1111111111111" style="347" customWidth="1"/>
    <col min="5893" max="5893" width="9.17592592592593" style="347"/>
    <col min="5894" max="5894" width="9.43518518518519" style="347" customWidth="1"/>
    <col min="5895" max="5895" width="13.6203703703704" style="347" customWidth="1"/>
    <col min="5896" max="6140" width="9.17592592592593" style="347"/>
    <col min="6141" max="6142" width="9.30555555555556" style="347" customWidth="1"/>
    <col min="6143" max="6143" width="32.5092592592593" style="347" customWidth="1"/>
    <col min="6144" max="6147" width="9.30555555555556" style="347" customWidth="1"/>
    <col min="6148" max="6148" width="10.1111111111111" style="347" customWidth="1"/>
    <col min="6149" max="6149" width="9.17592592592593" style="347"/>
    <col min="6150" max="6150" width="9.43518518518519" style="347" customWidth="1"/>
    <col min="6151" max="6151" width="13.6203703703704" style="347" customWidth="1"/>
    <col min="6152" max="6396" width="9.17592592592593" style="347"/>
    <col min="6397" max="6398" width="9.30555555555556" style="347" customWidth="1"/>
    <col min="6399" max="6399" width="32.5092592592593" style="347" customWidth="1"/>
    <col min="6400" max="6403" width="9.30555555555556" style="347" customWidth="1"/>
    <col min="6404" max="6404" width="10.1111111111111" style="347" customWidth="1"/>
    <col min="6405" max="6405" width="9.17592592592593" style="347"/>
    <col min="6406" max="6406" width="9.43518518518519" style="347" customWidth="1"/>
    <col min="6407" max="6407" width="13.6203703703704" style="347" customWidth="1"/>
    <col min="6408" max="6652" width="9.17592592592593" style="347"/>
    <col min="6653" max="6654" width="9.30555555555556" style="347" customWidth="1"/>
    <col min="6655" max="6655" width="32.5092592592593" style="347" customWidth="1"/>
    <col min="6656" max="6659" width="9.30555555555556" style="347" customWidth="1"/>
    <col min="6660" max="6660" width="10.1111111111111" style="347" customWidth="1"/>
    <col min="6661" max="6661" width="9.17592592592593" style="347"/>
    <col min="6662" max="6662" width="9.43518518518519" style="347" customWidth="1"/>
    <col min="6663" max="6663" width="13.6203703703704" style="347" customWidth="1"/>
    <col min="6664" max="6908" width="9.17592592592593" style="347"/>
    <col min="6909" max="6910" width="9.30555555555556" style="347" customWidth="1"/>
    <col min="6911" max="6911" width="32.5092592592593" style="347" customWidth="1"/>
    <col min="6912" max="6915" width="9.30555555555556" style="347" customWidth="1"/>
    <col min="6916" max="6916" width="10.1111111111111" style="347" customWidth="1"/>
    <col min="6917" max="6917" width="9.17592592592593" style="347"/>
    <col min="6918" max="6918" width="9.43518518518519" style="347" customWidth="1"/>
    <col min="6919" max="6919" width="13.6203703703704" style="347" customWidth="1"/>
    <col min="6920" max="7164" width="9.17592592592593" style="347"/>
    <col min="7165" max="7166" width="9.30555555555556" style="347" customWidth="1"/>
    <col min="7167" max="7167" width="32.5092592592593" style="347" customWidth="1"/>
    <col min="7168" max="7171" width="9.30555555555556" style="347" customWidth="1"/>
    <col min="7172" max="7172" width="10.1111111111111" style="347" customWidth="1"/>
    <col min="7173" max="7173" width="9.17592592592593" style="347"/>
    <col min="7174" max="7174" width="9.43518518518519" style="347" customWidth="1"/>
    <col min="7175" max="7175" width="13.6203703703704" style="347" customWidth="1"/>
    <col min="7176" max="7420" width="9.17592592592593" style="347"/>
    <col min="7421" max="7422" width="9.30555555555556" style="347" customWidth="1"/>
    <col min="7423" max="7423" width="32.5092592592593" style="347" customWidth="1"/>
    <col min="7424" max="7427" width="9.30555555555556" style="347" customWidth="1"/>
    <col min="7428" max="7428" width="10.1111111111111" style="347" customWidth="1"/>
    <col min="7429" max="7429" width="9.17592592592593" style="347"/>
    <col min="7430" max="7430" width="9.43518518518519" style="347" customWidth="1"/>
    <col min="7431" max="7431" width="13.6203703703704" style="347" customWidth="1"/>
    <col min="7432" max="7676" width="9.17592592592593" style="347"/>
    <col min="7677" max="7678" width="9.30555555555556" style="347" customWidth="1"/>
    <col min="7679" max="7679" width="32.5092592592593" style="347" customWidth="1"/>
    <col min="7680" max="7683" width="9.30555555555556" style="347" customWidth="1"/>
    <col min="7684" max="7684" width="10.1111111111111" style="347" customWidth="1"/>
    <col min="7685" max="7685" width="9.17592592592593" style="347"/>
    <col min="7686" max="7686" width="9.43518518518519" style="347" customWidth="1"/>
    <col min="7687" max="7687" width="13.6203703703704" style="347" customWidth="1"/>
    <col min="7688" max="7932" width="9.17592592592593" style="347"/>
    <col min="7933" max="7934" width="9.30555555555556" style="347" customWidth="1"/>
    <col min="7935" max="7935" width="32.5092592592593" style="347" customWidth="1"/>
    <col min="7936" max="7939" width="9.30555555555556" style="347" customWidth="1"/>
    <col min="7940" max="7940" width="10.1111111111111" style="347" customWidth="1"/>
    <col min="7941" max="7941" width="9.17592592592593" style="347"/>
    <col min="7942" max="7942" width="9.43518518518519" style="347" customWidth="1"/>
    <col min="7943" max="7943" width="13.6203703703704" style="347" customWidth="1"/>
    <col min="7944" max="8188" width="9.17592592592593" style="347"/>
    <col min="8189" max="8190" width="9.30555555555556" style="347" customWidth="1"/>
    <col min="8191" max="8191" width="32.5092592592593" style="347" customWidth="1"/>
    <col min="8192" max="8195" width="9.30555555555556" style="347" customWidth="1"/>
    <col min="8196" max="8196" width="10.1111111111111" style="347" customWidth="1"/>
    <col min="8197" max="8197" width="9.17592592592593" style="347"/>
    <col min="8198" max="8198" width="9.43518518518519" style="347" customWidth="1"/>
    <col min="8199" max="8199" width="13.6203703703704" style="347" customWidth="1"/>
    <col min="8200" max="8444" width="9.17592592592593" style="347"/>
    <col min="8445" max="8446" width="9.30555555555556" style="347" customWidth="1"/>
    <col min="8447" max="8447" width="32.5092592592593" style="347" customWidth="1"/>
    <col min="8448" max="8451" width="9.30555555555556" style="347" customWidth="1"/>
    <col min="8452" max="8452" width="10.1111111111111" style="347" customWidth="1"/>
    <col min="8453" max="8453" width="9.17592592592593" style="347"/>
    <col min="8454" max="8454" width="9.43518518518519" style="347" customWidth="1"/>
    <col min="8455" max="8455" width="13.6203703703704" style="347" customWidth="1"/>
    <col min="8456" max="8700" width="9.17592592592593" style="347"/>
    <col min="8701" max="8702" width="9.30555555555556" style="347" customWidth="1"/>
    <col min="8703" max="8703" width="32.5092592592593" style="347" customWidth="1"/>
    <col min="8704" max="8707" width="9.30555555555556" style="347" customWidth="1"/>
    <col min="8708" max="8708" width="10.1111111111111" style="347" customWidth="1"/>
    <col min="8709" max="8709" width="9.17592592592593" style="347"/>
    <col min="8710" max="8710" width="9.43518518518519" style="347" customWidth="1"/>
    <col min="8711" max="8711" width="13.6203703703704" style="347" customWidth="1"/>
    <col min="8712" max="8956" width="9.17592592592593" style="347"/>
    <col min="8957" max="8958" width="9.30555555555556" style="347" customWidth="1"/>
    <col min="8959" max="8959" width="32.5092592592593" style="347" customWidth="1"/>
    <col min="8960" max="8963" width="9.30555555555556" style="347" customWidth="1"/>
    <col min="8964" max="8964" width="10.1111111111111" style="347" customWidth="1"/>
    <col min="8965" max="8965" width="9.17592592592593" style="347"/>
    <col min="8966" max="8966" width="9.43518518518519" style="347" customWidth="1"/>
    <col min="8967" max="8967" width="13.6203703703704" style="347" customWidth="1"/>
    <col min="8968" max="9212" width="9.17592592592593" style="347"/>
    <col min="9213" max="9214" width="9.30555555555556" style="347" customWidth="1"/>
    <col min="9215" max="9215" width="32.5092592592593" style="347" customWidth="1"/>
    <col min="9216" max="9219" width="9.30555555555556" style="347" customWidth="1"/>
    <col min="9220" max="9220" width="10.1111111111111" style="347" customWidth="1"/>
    <col min="9221" max="9221" width="9.17592592592593" style="347"/>
    <col min="9222" max="9222" width="9.43518518518519" style="347" customWidth="1"/>
    <col min="9223" max="9223" width="13.6203703703704" style="347" customWidth="1"/>
    <col min="9224" max="9468" width="9.17592592592593" style="347"/>
    <col min="9469" max="9470" width="9.30555555555556" style="347" customWidth="1"/>
    <col min="9471" max="9471" width="32.5092592592593" style="347" customWidth="1"/>
    <col min="9472" max="9475" width="9.30555555555556" style="347" customWidth="1"/>
    <col min="9476" max="9476" width="10.1111111111111" style="347" customWidth="1"/>
    <col min="9477" max="9477" width="9.17592592592593" style="347"/>
    <col min="9478" max="9478" width="9.43518518518519" style="347" customWidth="1"/>
    <col min="9479" max="9479" width="13.6203703703704" style="347" customWidth="1"/>
    <col min="9480" max="9724" width="9.17592592592593" style="347"/>
    <col min="9725" max="9726" width="9.30555555555556" style="347" customWidth="1"/>
    <col min="9727" max="9727" width="32.5092592592593" style="347" customWidth="1"/>
    <col min="9728" max="9731" width="9.30555555555556" style="347" customWidth="1"/>
    <col min="9732" max="9732" width="10.1111111111111" style="347" customWidth="1"/>
    <col min="9733" max="9733" width="9.17592592592593" style="347"/>
    <col min="9734" max="9734" width="9.43518518518519" style="347" customWidth="1"/>
    <col min="9735" max="9735" width="13.6203703703704" style="347" customWidth="1"/>
    <col min="9736" max="9980" width="9.17592592592593" style="347"/>
    <col min="9981" max="9982" width="9.30555555555556" style="347" customWidth="1"/>
    <col min="9983" max="9983" width="32.5092592592593" style="347" customWidth="1"/>
    <col min="9984" max="9987" width="9.30555555555556" style="347" customWidth="1"/>
    <col min="9988" max="9988" width="10.1111111111111" style="347" customWidth="1"/>
    <col min="9989" max="9989" width="9.17592592592593" style="347"/>
    <col min="9990" max="9990" width="9.43518518518519" style="347" customWidth="1"/>
    <col min="9991" max="9991" width="13.6203703703704" style="347" customWidth="1"/>
    <col min="9992" max="10236" width="9.17592592592593" style="347"/>
    <col min="10237" max="10238" width="9.30555555555556" style="347" customWidth="1"/>
    <col min="10239" max="10239" width="32.5092592592593" style="347" customWidth="1"/>
    <col min="10240" max="10243" width="9.30555555555556" style="347" customWidth="1"/>
    <col min="10244" max="10244" width="10.1111111111111" style="347" customWidth="1"/>
    <col min="10245" max="10245" width="9.17592592592593" style="347"/>
    <col min="10246" max="10246" width="9.43518518518519" style="347" customWidth="1"/>
    <col min="10247" max="10247" width="13.6203703703704" style="347" customWidth="1"/>
    <col min="10248" max="10492" width="9.17592592592593" style="347"/>
    <col min="10493" max="10494" width="9.30555555555556" style="347" customWidth="1"/>
    <col min="10495" max="10495" width="32.5092592592593" style="347" customWidth="1"/>
    <col min="10496" max="10499" width="9.30555555555556" style="347" customWidth="1"/>
    <col min="10500" max="10500" width="10.1111111111111" style="347" customWidth="1"/>
    <col min="10501" max="10501" width="9.17592592592593" style="347"/>
    <col min="10502" max="10502" width="9.43518518518519" style="347" customWidth="1"/>
    <col min="10503" max="10503" width="13.6203703703704" style="347" customWidth="1"/>
    <col min="10504" max="10748" width="9.17592592592593" style="347"/>
    <col min="10749" max="10750" width="9.30555555555556" style="347" customWidth="1"/>
    <col min="10751" max="10751" width="32.5092592592593" style="347" customWidth="1"/>
    <col min="10752" max="10755" width="9.30555555555556" style="347" customWidth="1"/>
    <col min="10756" max="10756" width="10.1111111111111" style="347" customWidth="1"/>
    <col min="10757" max="10757" width="9.17592592592593" style="347"/>
    <col min="10758" max="10758" width="9.43518518518519" style="347" customWidth="1"/>
    <col min="10759" max="10759" width="13.6203703703704" style="347" customWidth="1"/>
    <col min="10760" max="11004" width="9.17592592592593" style="347"/>
    <col min="11005" max="11006" width="9.30555555555556" style="347" customWidth="1"/>
    <col min="11007" max="11007" width="32.5092592592593" style="347" customWidth="1"/>
    <col min="11008" max="11011" width="9.30555555555556" style="347" customWidth="1"/>
    <col min="11012" max="11012" width="10.1111111111111" style="347" customWidth="1"/>
    <col min="11013" max="11013" width="9.17592592592593" style="347"/>
    <col min="11014" max="11014" width="9.43518518518519" style="347" customWidth="1"/>
    <col min="11015" max="11015" width="13.6203703703704" style="347" customWidth="1"/>
    <col min="11016" max="11260" width="9.17592592592593" style="347"/>
    <col min="11261" max="11262" width="9.30555555555556" style="347" customWidth="1"/>
    <col min="11263" max="11263" width="32.5092592592593" style="347" customWidth="1"/>
    <col min="11264" max="11267" width="9.30555555555556" style="347" customWidth="1"/>
    <col min="11268" max="11268" width="10.1111111111111" style="347" customWidth="1"/>
    <col min="11269" max="11269" width="9.17592592592593" style="347"/>
    <col min="11270" max="11270" width="9.43518518518519" style="347" customWidth="1"/>
    <col min="11271" max="11271" width="13.6203703703704" style="347" customWidth="1"/>
    <col min="11272" max="11516" width="9.17592592592593" style="347"/>
    <col min="11517" max="11518" width="9.30555555555556" style="347" customWidth="1"/>
    <col min="11519" max="11519" width="32.5092592592593" style="347" customWidth="1"/>
    <col min="11520" max="11523" width="9.30555555555556" style="347" customWidth="1"/>
    <col min="11524" max="11524" width="10.1111111111111" style="347" customWidth="1"/>
    <col min="11525" max="11525" width="9.17592592592593" style="347"/>
    <col min="11526" max="11526" width="9.43518518518519" style="347" customWidth="1"/>
    <col min="11527" max="11527" width="13.6203703703704" style="347" customWidth="1"/>
    <col min="11528" max="11772" width="9.17592592592593" style="347"/>
    <col min="11773" max="11774" width="9.30555555555556" style="347" customWidth="1"/>
    <col min="11775" max="11775" width="32.5092592592593" style="347" customWidth="1"/>
    <col min="11776" max="11779" width="9.30555555555556" style="347" customWidth="1"/>
    <col min="11780" max="11780" width="10.1111111111111" style="347" customWidth="1"/>
    <col min="11781" max="11781" width="9.17592592592593" style="347"/>
    <col min="11782" max="11782" width="9.43518518518519" style="347" customWidth="1"/>
    <col min="11783" max="11783" width="13.6203703703704" style="347" customWidth="1"/>
    <col min="11784" max="12028" width="9.17592592592593" style="347"/>
    <col min="12029" max="12030" width="9.30555555555556" style="347" customWidth="1"/>
    <col min="12031" max="12031" width="32.5092592592593" style="347" customWidth="1"/>
    <col min="12032" max="12035" width="9.30555555555556" style="347" customWidth="1"/>
    <col min="12036" max="12036" width="10.1111111111111" style="347" customWidth="1"/>
    <col min="12037" max="12037" width="9.17592592592593" style="347"/>
    <col min="12038" max="12038" width="9.43518518518519" style="347" customWidth="1"/>
    <col min="12039" max="12039" width="13.6203703703704" style="347" customWidth="1"/>
    <col min="12040" max="12284" width="9.17592592592593" style="347"/>
    <col min="12285" max="12286" width="9.30555555555556" style="347" customWidth="1"/>
    <col min="12287" max="12287" width="32.5092592592593" style="347" customWidth="1"/>
    <col min="12288" max="12291" width="9.30555555555556" style="347" customWidth="1"/>
    <col min="12292" max="12292" width="10.1111111111111" style="347" customWidth="1"/>
    <col min="12293" max="12293" width="9.17592592592593" style="347"/>
    <col min="12294" max="12294" width="9.43518518518519" style="347" customWidth="1"/>
    <col min="12295" max="12295" width="13.6203703703704" style="347" customWidth="1"/>
    <col min="12296" max="12540" width="9.17592592592593" style="347"/>
    <col min="12541" max="12542" width="9.30555555555556" style="347" customWidth="1"/>
    <col min="12543" max="12543" width="32.5092592592593" style="347" customWidth="1"/>
    <col min="12544" max="12547" width="9.30555555555556" style="347" customWidth="1"/>
    <col min="12548" max="12548" width="10.1111111111111" style="347" customWidth="1"/>
    <col min="12549" max="12549" width="9.17592592592593" style="347"/>
    <col min="12550" max="12550" width="9.43518518518519" style="347" customWidth="1"/>
    <col min="12551" max="12551" width="13.6203703703704" style="347" customWidth="1"/>
    <col min="12552" max="12796" width="9.17592592592593" style="347"/>
    <col min="12797" max="12798" width="9.30555555555556" style="347" customWidth="1"/>
    <col min="12799" max="12799" width="32.5092592592593" style="347" customWidth="1"/>
    <col min="12800" max="12803" width="9.30555555555556" style="347" customWidth="1"/>
    <col min="12804" max="12804" width="10.1111111111111" style="347" customWidth="1"/>
    <col min="12805" max="12805" width="9.17592592592593" style="347"/>
    <col min="12806" max="12806" width="9.43518518518519" style="347" customWidth="1"/>
    <col min="12807" max="12807" width="13.6203703703704" style="347" customWidth="1"/>
    <col min="12808" max="13052" width="9.17592592592593" style="347"/>
    <col min="13053" max="13054" width="9.30555555555556" style="347" customWidth="1"/>
    <col min="13055" max="13055" width="32.5092592592593" style="347" customWidth="1"/>
    <col min="13056" max="13059" width="9.30555555555556" style="347" customWidth="1"/>
    <col min="13060" max="13060" width="10.1111111111111" style="347" customWidth="1"/>
    <col min="13061" max="13061" width="9.17592592592593" style="347"/>
    <col min="13062" max="13062" width="9.43518518518519" style="347" customWidth="1"/>
    <col min="13063" max="13063" width="13.6203703703704" style="347" customWidth="1"/>
    <col min="13064" max="13308" width="9.17592592592593" style="347"/>
    <col min="13309" max="13310" width="9.30555555555556" style="347" customWidth="1"/>
    <col min="13311" max="13311" width="32.5092592592593" style="347" customWidth="1"/>
    <col min="13312" max="13315" width="9.30555555555556" style="347" customWidth="1"/>
    <col min="13316" max="13316" width="10.1111111111111" style="347" customWidth="1"/>
    <col min="13317" max="13317" width="9.17592592592593" style="347"/>
    <col min="13318" max="13318" width="9.43518518518519" style="347" customWidth="1"/>
    <col min="13319" max="13319" width="13.6203703703704" style="347" customWidth="1"/>
    <col min="13320" max="13564" width="9.17592592592593" style="347"/>
    <col min="13565" max="13566" width="9.30555555555556" style="347" customWidth="1"/>
    <col min="13567" max="13567" width="32.5092592592593" style="347" customWidth="1"/>
    <col min="13568" max="13571" width="9.30555555555556" style="347" customWidth="1"/>
    <col min="13572" max="13572" width="10.1111111111111" style="347" customWidth="1"/>
    <col min="13573" max="13573" width="9.17592592592593" style="347"/>
    <col min="13574" max="13574" width="9.43518518518519" style="347" customWidth="1"/>
    <col min="13575" max="13575" width="13.6203703703704" style="347" customWidth="1"/>
    <col min="13576" max="13820" width="9.17592592592593" style="347"/>
    <col min="13821" max="13822" width="9.30555555555556" style="347" customWidth="1"/>
    <col min="13823" max="13823" width="32.5092592592593" style="347" customWidth="1"/>
    <col min="13824" max="13827" width="9.30555555555556" style="347" customWidth="1"/>
    <col min="13828" max="13828" width="10.1111111111111" style="347" customWidth="1"/>
    <col min="13829" max="13829" width="9.17592592592593" style="347"/>
    <col min="13830" max="13830" width="9.43518518518519" style="347" customWidth="1"/>
    <col min="13831" max="13831" width="13.6203703703704" style="347" customWidth="1"/>
    <col min="13832" max="14076" width="9.17592592592593" style="347"/>
    <col min="14077" max="14078" width="9.30555555555556" style="347" customWidth="1"/>
    <col min="14079" max="14079" width="32.5092592592593" style="347" customWidth="1"/>
    <col min="14080" max="14083" width="9.30555555555556" style="347" customWidth="1"/>
    <col min="14084" max="14084" width="10.1111111111111" style="347" customWidth="1"/>
    <col min="14085" max="14085" width="9.17592592592593" style="347"/>
    <col min="14086" max="14086" width="9.43518518518519" style="347" customWidth="1"/>
    <col min="14087" max="14087" width="13.6203703703704" style="347" customWidth="1"/>
    <col min="14088" max="14332" width="9.17592592592593" style="347"/>
    <col min="14333" max="14334" width="9.30555555555556" style="347" customWidth="1"/>
    <col min="14335" max="14335" width="32.5092592592593" style="347" customWidth="1"/>
    <col min="14336" max="14339" width="9.30555555555556" style="347" customWidth="1"/>
    <col min="14340" max="14340" width="10.1111111111111" style="347" customWidth="1"/>
    <col min="14341" max="14341" width="9.17592592592593" style="347"/>
    <col min="14342" max="14342" width="9.43518518518519" style="347" customWidth="1"/>
    <col min="14343" max="14343" width="13.6203703703704" style="347" customWidth="1"/>
    <col min="14344" max="14588" width="9.17592592592593" style="347"/>
    <col min="14589" max="14590" width="9.30555555555556" style="347" customWidth="1"/>
    <col min="14591" max="14591" width="32.5092592592593" style="347" customWidth="1"/>
    <col min="14592" max="14595" width="9.30555555555556" style="347" customWidth="1"/>
    <col min="14596" max="14596" width="10.1111111111111" style="347" customWidth="1"/>
    <col min="14597" max="14597" width="9.17592592592593" style="347"/>
    <col min="14598" max="14598" width="9.43518518518519" style="347" customWidth="1"/>
    <col min="14599" max="14599" width="13.6203703703704" style="347" customWidth="1"/>
    <col min="14600" max="14844" width="9.17592592592593" style="347"/>
    <col min="14845" max="14846" width="9.30555555555556" style="347" customWidth="1"/>
    <col min="14847" max="14847" width="32.5092592592593" style="347" customWidth="1"/>
    <col min="14848" max="14851" width="9.30555555555556" style="347" customWidth="1"/>
    <col min="14852" max="14852" width="10.1111111111111" style="347" customWidth="1"/>
    <col min="14853" max="14853" width="9.17592592592593" style="347"/>
    <col min="14854" max="14854" width="9.43518518518519" style="347" customWidth="1"/>
    <col min="14855" max="14855" width="13.6203703703704" style="347" customWidth="1"/>
    <col min="14856" max="15100" width="9.17592592592593" style="347"/>
    <col min="15101" max="15102" width="9.30555555555556" style="347" customWidth="1"/>
    <col min="15103" max="15103" width="32.5092592592593" style="347" customWidth="1"/>
    <col min="15104" max="15107" width="9.30555555555556" style="347" customWidth="1"/>
    <col min="15108" max="15108" width="10.1111111111111" style="347" customWidth="1"/>
    <col min="15109" max="15109" width="9.17592592592593" style="347"/>
    <col min="15110" max="15110" width="9.43518518518519" style="347" customWidth="1"/>
    <col min="15111" max="15111" width="13.6203703703704" style="347" customWidth="1"/>
    <col min="15112" max="15356" width="9.17592592592593" style="347"/>
    <col min="15357" max="15358" width="9.30555555555556" style="347" customWidth="1"/>
    <col min="15359" max="15359" width="32.5092592592593" style="347" customWidth="1"/>
    <col min="15360" max="15363" width="9.30555555555556" style="347" customWidth="1"/>
    <col min="15364" max="15364" width="10.1111111111111" style="347" customWidth="1"/>
    <col min="15365" max="15365" width="9.17592592592593" style="347"/>
    <col min="15366" max="15366" width="9.43518518518519" style="347" customWidth="1"/>
    <col min="15367" max="15367" width="13.6203703703704" style="347" customWidth="1"/>
    <col min="15368" max="15612" width="9.17592592592593" style="347"/>
    <col min="15613" max="15614" width="9.30555555555556" style="347" customWidth="1"/>
    <col min="15615" max="15615" width="32.5092592592593" style="347" customWidth="1"/>
    <col min="15616" max="15619" width="9.30555555555556" style="347" customWidth="1"/>
    <col min="15620" max="15620" width="10.1111111111111" style="347" customWidth="1"/>
    <col min="15621" max="15621" width="9.17592592592593" style="347"/>
    <col min="15622" max="15622" width="9.43518518518519" style="347" customWidth="1"/>
    <col min="15623" max="15623" width="13.6203703703704" style="347" customWidth="1"/>
    <col min="15624" max="15868" width="9.17592592592593" style="347"/>
    <col min="15869" max="15870" width="9.30555555555556" style="347" customWidth="1"/>
    <col min="15871" max="15871" width="32.5092592592593" style="347" customWidth="1"/>
    <col min="15872" max="15875" width="9.30555555555556" style="347" customWidth="1"/>
    <col min="15876" max="15876" width="10.1111111111111" style="347" customWidth="1"/>
    <col min="15877" max="15877" width="9.17592592592593" style="347"/>
    <col min="15878" max="15878" width="9.43518518518519" style="347" customWidth="1"/>
    <col min="15879" max="15879" width="13.6203703703704" style="347" customWidth="1"/>
    <col min="15880" max="16124" width="9.17592592592593" style="347"/>
    <col min="16125" max="16126" width="9.30555555555556" style="347" customWidth="1"/>
    <col min="16127" max="16127" width="32.5092592592593" style="347" customWidth="1"/>
    <col min="16128" max="16131" width="9.30555555555556" style="347" customWidth="1"/>
    <col min="16132" max="16132" width="10.1111111111111" style="347" customWidth="1"/>
    <col min="16133" max="16133" width="9.17592592592593" style="347"/>
    <col min="16134" max="16134" width="9.43518518518519" style="347" customWidth="1"/>
    <col min="16135" max="16135" width="13.6203703703704" style="347" customWidth="1"/>
    <col min="16136" max="16384" width="9.17592592592593" style="347"/>
  </cols>
  <sheetData>
    <row r="1" ht="58.5" customHeight="1" spans="1:7">
      <c r="A1" s="291" t="s">
        <v>80</v>
      </c>
      <c r="B1" s="292"/>
      <c r="C1" s="292"/>
      <c r="D1" s="292"/>
      <c r="E1" s="292"/>
      <c r="F1" s="292"/>
      <c r="G1" s="293"/>
    </row>
    <row r="2" ht="15.6" spans="1:7">
      <c r="A2" s="349" t="s">
        <v>195</v>
      </c>
      <c r="B2" s="350"/>
      <c r="C2" s="350"/>
      <c r="D2" s="350"/>
      <c r="E2" s="350"/>
      <c r="F2" s="350"/>
      <c r="G2" s="351"/>
    </row>
    <row r="3" spans="1:7">
      <c r="A3" s="352" t="s">
        <v>2</v>
      </c>
      <c r="B3" s="352" t="s">
        <v>3</v>
      </c>
      <c r="C3" s="352" t="s">
        <v>4</v>
      </c>
      <c r="D3" s="353" t="s">
        <v>5</v>
      </c>
      <c r="E3" s="352" t="s">
        <v>6</v>
      </c>
      <c r="F3" s="353" t="s">
        <v>7</v>
      </c>
      <c r="G3" s="353" t="s">
        <v>8</v>
      </c>
    </row>
    <row r="4" spans="1:7">
      <c r="A4" s="352"/>
      <c r="B4" s="352"/>
      <c r="C4" s="352"/>
      <c r="D4" s="353"/>
      <c r="E4" s="352"/>
      <c r="F4" s="353"/>
      <c r="G4" s="353"/>
    </row>
    <row r="5" ht="15.6" spans="1:7">
      <c r="A5" s="354"/>
      <c r="B5" s="355"/>
      <c r="C5" s="356"/>
      <c r="D5" s="357"/>
      <c r="E5" s="358"/>
      <c r="F5" s="359"/>
      <c r="G5" s="360"/>
    </row>
    <row r="6" ht="62.4" spans="1:7">
      <c r="A6" s="361">
        <f>1</f>
        <v>1</v>
      </c>
      <c r="B6" s="362">
        <v>307</v>
      </c>
      <c r="C6" s="363" t="s">
        <v>9</v>
      </c>
      <c r="D6" s="357"/>
      <c r="E6" s="364"/>
      <c r="F6" s="365"/>
      <c r="G6" s="365"/>
    </row>
    <row r="7" ht="15.6" spans="1:7">
      <c r="A7" s="361"/>
      <c r="B7" s="362"/>
      <c r="C7" s="363" t="s">
        <v>10</v>
      </c>
      <c r="D7" s="357" t="e">
        <f>#REF!</f>
        <v>#REF!</v>
      </c>
      <c r="E7" s="366" t="s">
        <v>11</v>
      </c>
      <c r="F7" s="367">
        <v>154.7</v>
      </c>
      <c r="G7" s="367" t="e">
        <f>ROUNDUP(F7*D7,0)</f>
        <v>#REF!</v>
      </c>
    </row>
    <row r="8" ht="15.6" spans="1:7">
      <c r="A8" s="354"/>
      <c r="B8" s="355"/>
      <c r="C8" s="356"/>
      <c r="D8" s="357"/>
      <c r="E8" s="366"/>
      <c r="F8" s="365"/>
      <c r="G8" s="365"/>
    </row>
    <row r="9" ht="78" spans="1:7">
      <c r="A9" s="354">
        <f>A6+1</f>
        <v>2</v>
      </c>
      <c r="B9" s="362">
        <v>413</v>
      </c>
      <c r="C9" s="363" t="s">
        <v>12</v>
      </c>
      <c r="D9" s="357"/>
      <c r="E9" s="368"/>
      <c r="F9" s="365"/>
      <c r="G9" s="365"/>
    </row>
    <row r="10" ht="31.2" spans="1:7">
      <c r="A10" s="354"/>
      <c r="B10" s="362"/>
      <c r="C10" s="363" t="s">
        <v>13</v>
      </c>
      <c r="D10" s="357" t="e">
        <f>#REF!</f>
        <v>#REF!</v>
      </c>
      <c r="E10" s="366" t="s">
        <v>11</v>
      </c>
      <c r="F10" s="367">
        <v>2754.2</v>
      </c>
      <c r="G10" s="367" t="e">
        <f>ROUNDUP(F10*D10,0)</f>
        <v>#REF!</v>
      </c>
    </row>
    <row r="11" ht="15.6" spans="1:7">
      <c r="A11" s="354"/>
      <c r="B11" s="362"/>
      <c r="C11" s="363"/>
      <c r="D11" s="357"/>
      <c r="E11" s="368"/>
      <c r="F11" s="365"/>
      <c r="G11" s="365"/>
    </row>
    <row r="12" ht="83.25" customHeight="1" spans="1:7">
      <c r="A12" s="354">
        <f>A9+1</f>
        <v>3</v>
      </c>
      <c r="B12" s="362">
        <v>425</v>
      </c>
      <c r="C12" s="363" t="s">
        <v>14</v>
      </c>
      <c r="D12" s="357"/>
      <c r="E12" s="365"/>
      <c r="F12" s="365"/>
      <c r="G12" s="365"/>
    </row>
    <row r="13" ht="31.2" spans="1:7">
      <c r="A13" s="354"/>
      <c r="B13" s="362"/>
      <c r="C13" s="363" t="s">
        <v>196</v>
      </c>
      <c r="D13" s="357" t="e">
        <f>#REF!</f>
        <v>#REF!</v>
      </c>
      <c r="E13" s="366" t="s">
        <v>11</v>
      </c>
      <c r="F13" s="367">
        <v>3913.9</v>
      </c>
      <c r="G13" s="367" t="e">
        <f>ROUNDUP(F13*D13,0)</f>
        <v>#REF!</v>
      </c>
    </row>
    <row r="14" ht="15.6" spans="1:7">
      <c r="A14" s="354"/>
      <c r="B14" s="355"/>
      <c r="C14" s="369"/>
      <c r="D14" s="357"/>
      <c r="E14" s="366"/>
      <c r="F14" s="365"/>
      <c r="G14" s="365"/>
    </row>
    <row r="15" ht="93.6" spans="1:7">
      <c r="A15" s="354">
        <f>A12+1</f>
        <v>4</v>
      </c>
      <c r="B15" s="362">
        <v>904</v>
      </c>
      <c r="C15" s="363" t="s">
        <v>16</v>
      </c>
      <c r="D15" s="357"/>
      <c r="E15" s="366"/>
      <c r="F15" s="365"/>
      <c r="G15" s="365"/>
    </row>
    <row r="16" ht="15.6" spans="1:7">
      <c r="A16" s="354"/>
      <c r="B16" s="362"/>
      <c r="C16" s="363" t="s">
        <v>17</v>
      </c>
      <c r="D16" s="357" t="e">
        <f>#REF!</f>
        <v>#REF!</v>
      </c>
      <c r="E16" s="365" t="s">
        <v>53</v>
      </c>
      <c r="F16" s="367">
        <v>66</v>
      </c>
      <c r="G16" s="367" t="e">
        <f>ROUNDUP(F16*D16,0)</f>
        <v>#REF!</v>
      </c>
    </row>
    <row r="17" ht="15.6" spans="1:7">
      <c r="A17" s="354"/>
      <c r="B17" s="355"/>
      <c r="C17" s="369"/>
      <c r="D17" s="357"/>
      <c r="E17" s="366"/>
      <c r="F17" s="365"/>
      <c r="G17" s="365"/>
    </row>
    <row r="18" ht="62.4" spans="1:7">
      <c r="A18" s="354">
        <f>A15+1</f>
        <v>5</v>
      </c>
      <c r="B18" s="362">
        <v>430</v>
      </c>
      <c r="C18" s="363" t="s">
        <v>19</v>
      </c>
      <c r="D18" s="357" t="e">
        <f>#REF!</f>
        <v>#REF!</v>
      </c>
      <c r="E18" s="366" t="s">
        <v>20</v>
      </c>
      <c r="F18" s="367">
        <v>220.9</v>
      </c>
      <c r="G18" s="367" t="e">
        <f>ROUNDUP(F18*D18,0)</f>
        <v>#REF!</v>
      </c>
    </row>
    <row r="19" ht="15.6" spans="1:7">
      <c r="A19" s="354"/>
      <c r="B19" s="355"/>
      <c r="C19" s="370"/>
      <c r="D19" s="371"/>
      <c r="E19" s="371"/>
      <c r="F19" s="371"/>
      <c r="G19" s="371"/>
    </row>
    <row r="20" s="345" customFormat="1" ht="78" spans="1:7">
      <c r="A20" s="372">
        <f>A18+1</f>
        <v>6</v>
      </c>
      <c r="B20" s="362">
        <v>420</v>
      </c>
      <c r="C20" s="363" t="s">
        <v>23</v>
      </c>
      <c r="D20" s="357" t="e">
        <f>#REF!</f>
        <v>#REF!</v>
      </c>
      <c r="E20" s="373" t="s">
        <v>20</v>
      </c>
      <c r="F20" s="374">
        <v>237.2</v>
      </c>
      <c r="G20" s="374" t="e">
        <f>ROUNDUP(F20*D20,0)</f>
        <v>#REF!</v>
      </c>
    </row>
    <row r="21" s="345" customFormat="1" ht="15.6" spans="1:7">
      <c r="A21" s="372"/>
      <c r="B21" s="362"/>
      <c r="C21" s="363"/>
      <c r="D21" s="357"/>
      <c r="E21" s="373"/>
      <c r="F21" s="374"/>
      <c r="G21" s="374"/>
    </row>
    <row r="22" ht="93.6" spans="1:7">
      <c r="A22" s="354">
        <f>A20+1</f>
        <v>7</v>
      </c>
      <c r="B22" s="362">
        <v>401</v>
      </c>
      <c r="C22" s="363" t="s">
        <v>21</v>
      </c>
      <c r="D22" s="357" t="e">
        <f>#REF!</f>
        <v>#REF!</v>
      </c>
      <c r="E22" s="373" t="s">
        <v>11</v>
      </c>
      <c r="F22" s="374">
        <v>54.7</v>
      </c>
      <c r="G22" s="374" t="e">
        <f>ROUNDUP(F22*D22,0)</f>
        <v>#REF!</v>
      </c>
    </row>
    <row r="23" ht="15.6" spans="1:7">
      <c r="A23" s="354"/>
      <c r="B23" s="375"/>
      <c r="C23" s="376"/>
      <c r="D23" s="357"/>
      <c r="E23" s="365"/>
      <c r="F23" s="365"/>
      <c r="G23" s="365"/>
    </row>
    <row r="24" ht="78" spans="1:7">
      <c r="A24" s="361">
        <f>A22+1</f>
        <v>8</v>
      </c>
      <c r="B24" s="362">
        <v>402</v>
      </c>
      <c r="C24" s="363" t="s">
        <v>22</v>
      </c>
      <c r="D24" s="357" t="e">
        <f>#REF!</f>
        <v>#REF!</v>
      </c>
      <c r="E24" s="366" t="s">
        <v>11</v>
      </c>
      <c r="F24" s="367">
        <v>222</v>
      </c>
      <c r="G24" s="374" t="e">
        <f>ROUNDUP(F24*D24,0)</f>
        <v>#REF!</v>
      </c>
    </row>
    <row r="25" ht="15.6" spans="1:7">
      <c r="A25" s="354"/>
      <c r="B25" s="364"/>
      <c r="C25" s="369"/>
      <c r="D25" s="371"/>
      <c r="E25" s="371"/>
      <c r="F25" s="371"/>
      <c r="G25" s="371"/>
    </row>
    <row r="26" ht="31.2" spans="1:7">
      <c r="A26" s="361">
        <f>A24+1</f>
        <v>9</v>
      </c>
      <c r="B26" s="362">
        <v>605</v>
      </c>
      <c r="C26" s="363" t="s">
        <v>24</v>
      </c>
      <c r="D26" s="357"/>
      <c r="E26" s="365"/>
      <c r="F26" s="365"/>
      <c r="G26" s="365"/>
    </row>
    <row r="27" ht="15.6" spans="1:7">
      <c r="A27" s="354"/>
      <c r="B27" s="362">
        <v>606</v>
      </c>
      <c r="C27" s="363" t="s">
        <v>25</v>
      </c>
      <c r="D27" s="357"/>
      <c r="E27" s="365"/>
      <c r="F27" s="365"/>
      <c r="G27" s="365"/>
    </row>
    <row r="28" ht="31.2" spans="1:7">
      <c r="A28" s="354"/>
      <c r="B28" s="362"/>
      <c r="C28" s="363" t="s">
        <v>26</v>
      </c>
      <c r="D28" s="357" t="e">
        <f>#REF!</f>
        <v>#REF!</v>
      </c>
      <c r="E28" s="366" t="s">
        <v>11</v>
      </c>
      <c r="F28" s="367">
        <v>2867.5</v>
      </c>
      <c r="G28" s="367" t="e">
        <f>ROUNDUP(F28*D28,0)</f>
        <v>#REF!</v>
      </c>
    </row>
    <row r="29" ht="15.6" spans="1:7">
      <c r="A29" s="354"/>
      <c r="B29" s="355"/>
      <c r="C29" s="369"/>
      <c r="D29" s="371"/>
      <c r="E29" s="371"/>
      <c r="F29" s="371"/>
      <c r="G29" s="371"/>
    </row>
    <row r="30" ht="46.8" spans="1:7">
      <c r="A30" s="354">
        <f>A26+1</f>
        <v>10</v>
      </c>
      <c r="B30" s="375" t="s">
        <v>197</v>
      </c>
      <c r="C30" s="377" t="s">
        <v>198</v>
      </c>
      <c r="D30" s="357"/>
      <c r="E30" s="378"/>
      <c r="F30" s="365"/>
      <c r="G30" s="365"/>
    </row>
    <row r="31" ht="15.6" spans="1:7">
      <c r="A31" s="354"/>
      <c r="B31" s="375" t="s">
        <v>199</v>
      </c>
      <c r="C31" s="377" t="s">
        <v>200</v>
      </c>
      <c r="D31" s="357" t="e">
        <f>#REF!</f>
        <v>#REF!</v>
      </c>
      <c r="E31" s="378" t="s">
        <v>201</v>
      </c>
      <c r="F31" s="367">
        <v>245</v>
      </c>
      <c r="G31" s="367" t="e">
        <f>ROUNDUP(F31*D31,0)</f>
        <v>#REF!</v>
      </c>
    </row>
    <row r="32" ht="15.6" spans="1:7">
      <c r="A32" s="354"/>
      <c r="B32" s="379"/>
      <c r="C32" s="380" t="s">
        <v>202</v>
      </c>
      <c r="D32" s="371"/>
      <c r="E32" s="371"/>
      <c r="F32" s="371"/>
      <c r="G32" s="371"/>
    </row>
    <row r="33" ht="46.8" spans="1:7">
      <c r="A33" s="354">
        <f>A30+1</f>
        <v>11</v>
      </c>
      <c r="B33" s="381" t="s">
        <v>203</v>
      </c>
      <c r="C33" s="377" t="s">
        <v>204</v>
      </c>
      <c r="D33" s="357"/>
      <c r="E33" s="382"/>
      <c r="F33" s="365"/>
      <c r="G33" s="365"/>
    </row>
    <row r="34" ht="15.6" spans="1:7">
      <c r="A34" s="354"/>
      <c r="B34" s="381" t="s">
        <v>205</v>
      </c>
      <c r="C34" s="377" t="s">
        <v>206</v>
      </c>
      <c r="D34" s="357" t="e">
        <f>#REF!</f>
        <v>#REF!</v>
      </c>
      <c r="E34" s="383" t="s">
        <v>201</v>
      </c>
      <c r="F34" s="367">
        <v>475</v>
      </c>
      <c r="G34" s="367" t="e">
        <f>ROUNDUP(F34*D34,0)</f>
        <v>#REF!</v>
      </c>
    </row>
    <row r="35" ht="15.6" spans="1:7">
      <c r="A35" s="354"/>
      <c r="B35" s="375"/>
      <c r="C35" s="384"/>
      <c r="D35" s="357"/>
      <c r="E35" s="366"/>
      <c r="F35" s="365"/>
      <c r="G35" s="365"/>
    </row>
    <row r="36" ht="31.2" spans="1:7">
      <c r="A36" s="354">
        <f>A33+1</f>
        <v>12</v>
      </c>
      <c r="B36" s="381" t="s">
        <v>207</v>
      </c>
      <c r="C36" s="377" t="s">
        <v>208</v>
      </c>
      <c r="D36" s="357"/>
      <c r="E36" s="378"/>
      <c r="F36" s="365"/>
      <c r="G36" s="365"/>
    </row>
    <row r="37" ht="15.6" spans="1:7">
      <c r="A37" s="354"/>
      <c r="B37" s="381" t="s">
        <v>209</v>
      </c>
      <c r="C37" s="377" t="s">
        <v>210</v>
      </c>
      <c r="D37" s="357" t="e">
        <f>#REF!</f>
        <v>#REF!</v>
      </c>
      <c r="E37" s="378" t="s">
        <v>201</v>
      </c>
      <c r="F37" s="367">
        <v>398</v>
      </c>
      <c r="G37" s="367" t="e">
        <f>ROUNDUP(F37*D37,0)</f>
        <v>#REF!</v>
      </c>
    </row>
    <row r="38" ht="15.6" spans="1:7">
      <c r="A38" s="354"/>
      <c r="B38" s="375"/>
      <c r="C38" s="384"/>
      <c r="D38" s="357"/>
      <c r="E38" s="366"/>
      <c r="F38" s="365"/>
      <c r="G38" s="365"/>
    </row>
    <row r="39" ht="46.8" spans="1:7">
      <c r="A39" s="354">
        <f>A36+1</f>
        <v>13</v>
      </c>
      <c r="B39" s="381" t="s">
        <v>211</v>
      </c>
      <c r="C39" s="377" t="s">
        <v>212</v>
      </c>
      <c r="D39" s="357"/>
      <c r="E39" s="378"/>
      <c r="F39" s="365"/>
      <c r="G39" s="365"/>
    </row>
    <row r="40" ht="15.6" spans="1:7">
      <c r="A40" s="354"/>
      <c r="B40" s="381" t="s">
        <v>213</v>
      </c>
      <c r="C40" s="377" t="s">
        <v>214</v>
      </c>
      <c r="D40" s="357" t="e">
        <f>#REF!</f>
        <v>#REF!</v>
      </c>
      <c r="E40" s="378" t="s">
        <v>201</v>
      </c>
      <c r="F40" s="367">
        <v>276</v>
      </c>
      <c r="G40" s="367" t="e">
        <f>ROUNDUP(F40*D40,0)</f>
        <v>#REF!</v>
      </c>
    </row>
    <row r="41" ht="15.6" spans="1:7">
      <c r="A41" s="354"/>
      <c r="B41" s="375"/>
      <c r="C41" s="384"/>
      <c r="D41" s="357"/>
      <c r="E41" s="366"/>
      <c r="F41" s="365"/>
      <c r="G41" s="365"/>
    </row>
    <row r="42" ht="46.8" spans="1:7">
      <c r="A42" s="385">
        <f>A39+1</f>
        <v>14</v>
      </c>
      <c r="B42" s="381" t="s">
        <v>215</v>
      </c>
      <c r="C42" s="377" t="s">
        <v>216</v>
      </c>
      <c r="D42" s="357"/>
      <c r="E42" s="378"/>
      <c r="F42" s="365"/>
      <c r="G42" s="365"/>
    </row>
    <row r="43" ht="15.6" spans="1:7">
      <c r="A43" s="385"/>
      <c r="B43" s="381" t="s">
        <v>217</v>
      </c>
      <c r="C43" s="377" t="s">
        <v>218</v>
      </c>
      <c r="D43" s="357" t="e">
        <f>#REF!</f>
        <v>#REF!</v>
      </c>
      <c r="E43" s="378" t="s">
        <v>201</v>
      </c>
      <c r="F43" s="367">
        <v>55.5</v>
      </c>
      <c r="G43" s="367" t="e">
        <f>ROUNDUP(F43*D43,0)</f>
        <v>#REF!</v>
      </c>
    </row>
    <row r="44" ht="15.6" spans="1:7">
      <c r="A44" s="385"/>
      <c r="B44" s="386"/>
      <c r="C44" s="387"/>
      <c r="D44" s="357"/>
      <c r="E44" s="378"/>
      <c r="F44" s="365"/>
      <c r="G44" s="365"/>
    </row>
    <row r="45" ht="62.4" spans="1:7">
      <c r="A45" s="385">
        <f>A42+1</f>
        <v>15</v>
      </c>
      <c r="B45" s="381" t="s">
        <v>219</v>
      </c>
      <c r="C45" s="377" t="s">
        <v>220</v>
      </c>
      <c r="D45" s="357" t="e">
        <f>#REF!</f>
        <v>#REF!</v>
      </c>
      <c r="E45" s="378" t="s">
        <v>201</v>
      </c>
      <c r="F45" s="367">
        <v>73</v>
      </c>
      <c r="G45" s="367" t="e">
        <f>ROUNDUP(F45*D45,0)</f>
        <v>#REF!</v>
      </c>
    </row>
    <row r="46" ht="15.6" spans="1:7">
      <c r="A46" s="385"/>
      <c r="B46" s="379"/>
      <c r="C46" s="380"/>
      <c r="D46" s="371"/>
      <c r="E46" s="371"/>
      <c r="F46" s="371"/>
      <c r="G46" s="371"/>
    </row>
    <row r="47" ht="78" spans="1:7">
      <c r="A47" s="385">
        <f>A45+1</f>
        <v>16</v>
      </c>
      <c r="B47" s="388" t="s">
        <v>221</v>
      </c>
      <c r="C47" s="389" t="s">
        <v>222</v>
      </c>
      <c r="D47" s="357"/>
      <c r="E47" s="378"/>
      <c r="F47" s="365"/>
      <c r="G47" s="365"/>
    </row>
    <row r="48" ht="15.6" spans="1:7">
      <c r="A48" s="385"/>
      <c r="B48" s="388" t="s">
        <v>223</v>
      </c>
      <c r="C48" s="389" t="s">
        <v>224</v>
      </c>
      <c r="D48" s="357" t="e">
        <f>#REF!</f>
        <v>#REF!</v>
      </c>
      <c r="E48" s="366" t="s">
        <v>201</v>
      </c>
      <c r="F48" s="367">
        <v>39</v>
      </c>
      <c r="G48" s="367" t="e">
        <f>ROUNDUP(F48*D48,0)</f>
        <v>#REF!</v>
      </c>
    </row>
    <row r="49" ht="15.6" spans="1:7">
      <c r="A49" s="385"/>
      <c r="B49" s="388"/>
      <c r="C49" s="389"/>
      <c r="D49" s="357"/>
      <c r="E49" s="366"/>
      <c r="F49" s="365"/>
      <c r="G49" s="365"/>
    </row>
    <row r="50" ht="133.5" customHeight="1" spans="1:7">
      <c r="A50" s="354">
        <f>A47+1</f>
        <v>17</v>
      </c>
      <c r="B50" s="375">
        <v>920</v>
      </c>
      <c r="C50" s="387" t="s">
        <v>225</v>
      </c>
      <c r="D50" s="357" t="e">
        <f>#REF!</f>
        <v>#REF!</v>
      </c>
      <c r="E50" s="366" t="s">
        <v>53</v>
      </c>
      <c r="F50" s="367">
        <v>68.5</v>
      </c>
      <c r="G50" s="367" t="e">
        <f>ROUNDUP(F50*D50,0)</f>
        <v>#REF!</v>
      </c>
    </row>
    <row r="51" ht="17.4" spans="1:7">
      <c r="A51" s="354"/>
      <c r="B51" s="390"/>
      <c r="C51" s="380"/>
      <c r="D51" s="357"/>
      <c r="E51" s="366"/>
      <c r="F51" s="365"/>
      <c r="G51" s="365"/>
    </row>
    <row r="52" ht="255.75" customHeight="1" spans="1:7">
      <c r="A52" s="354">
        <f>A50+1</f>
        <v>18</v>
      </c>
      <c r="B52" s="379">
        <v>9.47</v>
      </c>
      <c r="C52" s="376" t="s">
        <v>50</v>
      </c>
      <c r="D52" s="357" t="e">
        <f>#REF!</f>
        <v>#REF!</v>
      </c>
      <c r="E52" s="366" t="s">
        <v>53</v>
      </c>
      <c r="F52" s="367">
        <v>331</v>
      </c>
      <c r="G52" s="367" t="e">
        <f>ROUNDUP(F52*D52,0)</f>
        <v>#REF!</v>
      </c>
    </row>
    <row r="53" ht="15.6" spans="1:7">
      <c r="A53" s="354"/>
      <c r="B53" s="379"/>
      <c r="C53" s="387"/>
      <c r="D53" s="357"/>
      <c r="E53" s="365"/>
      <c r="F53" s="365"/>
      <c r="G53" s="365"/>
    </row>
    <row r="54" ht="93.6" spans="1:7">
      <c r="A54" s="354">
        <f>A52+1</f>
        <v>19</v>
      </c>
      <c r="B54" s="379" t="s">
        <v>54</v>
      </c>
      <c r="C54" s="387" t="s">
        <v>55</v>
      </c>
      <c r="D54" s="357" t="e">
        <f>#REF!</f>
        <v>#REF!</v>
      </c>
      <c r="E54" s="366" t="s">
        <v>53</v>
      </c>
      <c r="F54" s="367">
        <v>338</v>
      </c>
      <c r="G54" s="367" t="e">
        <f>ROUNDUP(F54*D54,0)</f>
        <v>#REF!</v>
      </c>
    </row>
    <row r="55" ht="15.6" spans="1:7">
      <c r="A55" s="354"/>
      <c r="B55" s="364"/>
      <c r="C55" s="376"/>
      <c r="D55" s="357"/>
      <c r="E55" s="365"/>
      <c r="F55" s="365"/>
      <c r="G55" s="365"/>
    </row>
    <row r="56" ht="46.8" spans="1:7">
      <c r="A56" s="354">
        <f>A54+1</f>
        <v>20</v>
      </c>
      <c r="B56" s="379">
        <v>9.48</v>
      </c>
      <c r="C56" s="387" t="s">
        <v>56</v>
      </c>
      <c r="D56" s="357" t="e">
        <f>#REF!</f>
        <v>#REF!</v>
      </c>
      <c r="E56" s="366" t="s">
        <v>18</v>
      </c>
      <c r="F56" s="367">
        <v>27</v>
      </c>
      <c r="G56" s="367" t="e">
        <f>ROUNDUP(F56*D56,0)</f>
        <v>#REF!</v>
      </c>
    </row>
    <row r="57" ht="15.6" spans="1:7">
      <c r="A57" s="354"/>
      <c r="B57" s="355"/>
      <c r="C57" s="369"/>
      <c r="D57" s="357"/>
      <c r="E57" s="366"/>
      <c r="F57" s="365"/>
      <c r="G57" s="365"/>
    </row>
    <row r="58" ht="78" spans="1:7">
      <c r="A58" s="354">
        <f>A56+1</f>
        <v>21</v>
      </c>
      <c r="B58" s="364">
        <v>9.51</v>
      </c>
      <c r="C58" s="376" t="s">
        <v>57</v>
      </c>
      <c r="D58" s="357"/>
      <c r="E58" s="365"/>
      <c r="F58" s="365"/>
      <c r="G58" s="365"/>
    </row>
    <row r="59" ht="15.6" spans="1:7">
      <c r="A59" s="354"/>
      <c r="B59" s="364" t="s">
        <v>226</v>
      </c>
      <c r="C59" s="376" t="s">
        <v>227</v>
      </c>
      <c r="D59" s="357" t="e">
        <f>#REF!</f>
        <v>#REF!</v>
      </c>
      <c r="E59" s="365" t="s">
        <v>20</v>
      </c>
      <c r="F59" s="391">
        <v>611</v>
      </c>
      <c r="G59" s="367" t="e">
        <f>ROUNDUP(F59*D59,0)</f>
        <v>#REF!</v>
      </c>
    </row>
    <row r="60" ht="15.6" spans="1:7">
      <c r="A60" s="354"/>
      <c r="B60" s="388"/>
      <c r="C60" s="389"/>
      <c r="D60" s="357"/>
      <c r="E60" s="366"/>
      <c r="F60" s="365"/>
      <c r="G60" s="365"/>
    </row>
    <row r="61" ht="129.75" customHeight="1" spans="1:7">
      <c r="A61" s="392">
        <f>A58+1</f>
        <v>22</v>
      </c>
      <c r="B61" s="362">
        <v>1254</v>
      </c>
      <c r="C61" s="363" t="s">
        <v>60</v>
      </c>
      <c r="D61" s="357" t="e">
        <f>#REF!</f>
        <v>#REF!</v>
      </c>
      <c r="E61" s="366" t="s">
        <v>20</v>
      </c>
      <c r="F61" s="367">
        <v>1490</v>
      </c>
      <c r="G61" s="367" t="e">
        <f>ROUNDUP(F61*D61,0)</f>
        <v>#REF!</v>
      </c>
    </row>
    <row r="62" ht="15.6" spans="1:7">
      <c r="A62" s="361"/>
      <c r="B62" s="375"/>
      <c r="C62" s="393"/>
      <c r="D62" s="357"/>
      <c r="E62" s="366"/>
      <c r="F62" s="365"/>
      <c r="G62" s="365"/>
    </row>
    <row r="63" ht="31.2" spans="1:7">
      <c r="A63" s="354">
        <f>A61+1</f>
        <v>23</v>
      </c>
      <c r="B63" s="375">
        <v>1007</v>
      </c>
      <c r="C63" s="394" t="s">
        <v>61</v>
      </c>
      <c r="D63" s="357"/>
      <c r="E63" s="365"/>
      <c r="F63" s="365"/>
      <c r="G63" s="365"/>
    </row>
    <row r="64" ht="31.2" spans="1:7">
      <c r="A64" s="354"/>
      <c r="B64" s="375"/>
      <c r="C64" s="394" t="s">
        <v>62</v>
      </c>
      <c r="D64" s="357" t="e">
        <f>#REF!</f>
        <v>#REF!</v>
      </c>
      <c r="E64" s="366" t="s">
        <v>20</v>
      </c>
      <c r="F64" s="367">
        <v>91.3</v>
      </c>
      <c r="G64" s="367" t="e">
        <f>ROUNDUP(F64*D64,0)</f>
        <v>#REF!</v>
      </c>
    </row>
    <row r="65" ht="15.6" spans="1:11">
      <c r="A65" s="354"/>
      <c r="B65" s="375"/>
      <c r="C65" s="369"/>
      <c r="D65" s="357"/>
      <c r="E65" s="365"/>
      <c r="F65" s="365"/>
      <c r="G65" s="365"/>
    </row>
    <row r="66" ht="31.2" spans="1:11">
      <c r="A66" s="354">
        <f>A63+1</f>
        <v>24</v>
      </c>
      <c r="B66" s="362">
        <v>1314</v>
      </c>
      <c r="C66" s="363" t="s">
        <v>228</v>
      </c>
      <c r="D66" s="357" t="e">
        <f>#REF!</f>
        <v>#REF!</v>
      </c>
      <c r="E66" s="365" t="s">
        <v>20</v>
      </c>
      <c r="F66" s="367">
        <v>15.4</v>
      </c>
      <c r="G66" s="367" t="e">
        <f>ROUNDUP(F66*D66,0)</f>
        <v>#REF!</v>
      </c>
    </row>
    <row r="67" ht="15.6" spans="1:11">
      <c r="A67" s="354"/>
      <c r="B67" s="362"/>
      <c r="C67" s="363"/>
      <c r="D67" s="357"/>
      <c r="E67" s="365"/>
      <c r="F67" s="367"/>
      <c r="G67" s="367"/>
    </row>
    <row r="68" ht="195" customHeight="1" spans="1:11">
      <c r="A68" s="354">
        <f>A66+1</f>
        <v>25</v>
      </c>
      <c r="B68" s="362" t="s">
        <v>229</v>
      </c>
      <c r="C68" s="363" t="s">
        <v>230</v>
      </c>
      <c r="D68" s="357"/>
      <c r="E68" s="365"/>
      <c r="F68" s="367"/>
      <c r="G68" s="367"/>
    </row>
    <row r="69" ht="31.2" spans="1:11">
      <c r="A69" s="371"/>
      <c r="B69" s="362" t="s">
        <v>231</v>
      </c>
      <c r="C69" s="363" t="s">
        <v>232</v>
      </c>
      <c r="D69" s="357" t="e">
        <f>#REF!</f>
        <v>#REF!</v>
      </c>
      <c r="E69" s="365" t="s">
        <v>53</v>
      </c>
      <c r="F69" s="367">
        <v>68</v>
      </c>
      <c r="G69" s="367" t="e">
        <f>ROUNDUP(F69*D69,0)</f>
        <v>#REF!</v>
      </c>
    </row>
    <row r="70" ht="15.6" spans="1:11">
      <c r="A70" s="354"/>
      <c r="B70" s="362"/>
      <c r="C70" s="363"/>
      <c r="D70" s="357"/>
      <c r="E70" s="365"/>
      <c r="F70" s="367"/>
      <c r="G70" s="367"/>
    </row>
    <row r="71" ht="109.2" spans="1:11">
      <c r="A71" s="354">
        <f>A68+1</f>
        <v>26</v>
      </c>
      <c r="B71" s="362" t="s">
        <v>233</v>
      </c>
      <c r="C71" s="363" t="s">
        <v>234</v>
      </c>
      <c r="D71" s="357"/>
      <c r="E71" s="366"/>
      <c r="F71" s="367"/>
      <c r="G71" s="367"/>
    </row>
    <row r="72" ht="15.6" spans="1:11">
      <c r="A72" s="354"/>
      <c r="B72" s="362" t="s">
        <v>235</v>
      </c>
      <c r="C72" s="363" t="s">
        <v>236</v>
      </c>
      <c r="D72" s="357" t="e">
        <f>#REF!</f>
        <v>#REF!</v>
      </c>
      <c r="E72" s="366" t="s">
        <v>53</v>
      </c>
      <c r="F72" s="367">
        <v>331</v>
      </c>
      <c r="G72" s="367" t="e">
        <f>ROUNDUP(F72*D72,0)</f>
        <v>#REF!</v>
      </c>
    </row>
    <row r="73" ht="15.6" spans="1:11">
      <c r="A73" s="354"/>
      <c r="B73" s="355"/>
      <c r="C73" s="369"/>
      <c r="D73" s="357"/>
      <c r="E73" s="366"/>
      <c r="F73" s="367"/>
      <c r="G73" s="367"/>
    </row>
    <row r="74" s="346" customFormat="1" ht="62.4" spans="1:11">
      <c r="A74" s="354">
        <f>A71+1</f>
        <v>27</v>
      </c>
      <c r="B74" s="395" t="s">
        <v>237</v>
      </c>
      <c r="C74" s="396" t="s">
        <v>238</v>
      </c>
      <c r="D74" s="357"/>
      <c r="E74" s="397"/>
      <c r="F74" s="397"/>
      <c r="G74" s="397"/>
    </row>
    <row r="75" s="346" customFormat="1" ht="31.2" spans="1:11">
      <c r="A75" s="355"/>
      <c r="B75" s="395" t="s">
        <v>239</v>
      </c>
      <c r="C75" s="396" t="s">
        <v>240</v>
      </c>
      <c r="D75" s="357" t="e">
        <f>#REF!</f>
        <v>#REF!</v>
      </c>
      <c r="E75" s="397" t="s">
        <v>18</v>
      </c>
      <c r="F75" s="397">
        <v>68</v>
      </c>
      <c r="G75" s="397" t="e">
        <f>ROUNDUP(F75*D75,0)</f>
        <v>#REF!</v>
      </c>
    </row>
    <row r="76" s="346" customFormat="1" ht="15.6" spans="1:11">
      <c r="A76" s="355"/>
      <c r="B76" s="398"/>
      <c r="C76" s="399"/>
      <c r="D76" s="357"/>
      <c r="E76" s="397"/>
      <c r="F76" s="397"/>
      <c r="G76" s="397"/>
    </row>
    <row r="77" s="346" customFormat="1" ht="31.2" spans="1:11">
      <c r="A77" s="354">
        <f>A74+1</f>
        <v>28</v>
      </c>
      <c r="B77" s="364">
        <v>14.22</v>
      </c>
      <c r="C77" s="376" t="s">
        <v>241</v>
      </c>
      <c r="D77" s="357"/>
      <c r="E77" s="365"/>
      <c r="F77" s="367"/>
      <c r="G77" s="365"/>
    </row>
    <row r="78" s="346" customFormat="1" ht="15.6" spans="1:11">
      <c r="A78" s="355"/>
      <c r="B78" s="364" t="s">
        <v>242</v>
      </c>
      <c r="C78" s="376" t="s">
        <v>243</v>
      </c>
      <c r="D78" s="357" t="e">
        <f>#REF!</f>
        <v>#REF!</v>
      </c>
      <c r="E78" s="366" t="s">
        <v>20</v>
      </c>
      <c r="F78" s="367">
        <v>47</v>
      </c>
      <c r="G78" s="367" t="e">
        <f>ROUNDUP(D78*F78,0)</f>
        <v>#REF!</v>
      </c>
      <c r="K78" s="346" t="s">
        <v>244</v>
      </c>
    </row>
    <row r="79" ht="15.6" spans="1:11">
      <c r="A79" s="400"/>
      <c r="B79" s="401"/>
      <c r="C79" s="402"/>
      <c r="D79" s="403"/>
      <c r="E79" s="404"/>
      <c r="F79" s="402"/>
      <c r="G79" s="402"/>
    </row>
    <row r="80" ht="15.6" spans="1:11">
      <c r="A80" s="405"/>
      <c r="B80" s="406"/>
      <c r="C80" s="407"/>
      <c r="D80" s="408" t="s">
        <v>245</v>
      </c>
      <c r="E80" s="409"/>
      <c r="F80" s="410"/>
      <c r="G80" s="411" t="e">
        <f>SUM(G5:G79)</f>
        <v>#REF!</v>
      </c>
    </row>
    <row r="81" ht="15.6" spans="1:7">
      <c r="A81" s="405"/>
      <c r="B81" s="406"/>
      <c r="C81" s="407"/>
      <c r="D81" s="408"/>
      <c r="E81" s="409"/>
      <c r="F81" s="412"/>
      <c r="G81" s="413"/>
    </row>
    <row r="82" ht="15.6" spans="1:7">
      <c r="A82" s="405"/>
      <c r="B82" s="406"/>
      <c r="C82" s="407"/>
      <c r="D82" s="408" t="s">
        <v>246</v>
      </c>
      <c r="E82" s="409"/>
      <c r="F82" s="410"/>
      <c r="G82" s="411" t="e">
        <f>G80/100000</f>
        <v>#REF!</v>
      </c>
    </row>
  </sheetData>
  <mergeCells count="11">
    <mergeCell ref="A1:G1"/>
    <mergeCell ref="A2:G2"/>
    <mergeCell ref="D80:F80"/>
    <mergeCell ref="D82:F82"/>
    <mergeCell ref="A3:A4"/>
    <mergeCell ref="B3:B4"/>
    <mergeCell ref="C3:C4"/>
    <mergeCell ref="D3:D4"/>
    <mergeCell ref="E3:E4"/>
    <mergeCell ref="F3:F4"/>
    <mergeCell ref="G3:G4"/>
  </mergeCells>
  <pageMargins left="0" right="0" top="0.25" bottom="0" header="0" footer="0"/>
  <pageSetup paperSize="9" orientation="portrait"/>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K36"/>
  <sheetViews>
    <sheetView view="pageBreakPreview" zoomScale="80" zoomScaleNormal="80" topLeftCell="A10" workbookViewId="0">
      <selection activeCell="C6" sqref="C6"/>
    </sheetView>
  </sheetViews>
  <sheetFormatPr defaultColWidth="8.89814814814815" defaultRowHeight="15.6"/>
  <cols>
    <col min="1" max="2" width="9.17592592592593" style="285"/>
    <col min="3" max="3" width="31.4166666666667" style="286" customWidth="1"/>
    <col min="4" max="4" width="9.17592592592593" style="287"/>
    <col min="5" max="7" width="9.17592592592593" style="288"/>
    <col min="8" max="8" width="10.3796296296296" style="289" customWidth="1"/>
    <col min="9" max="9" width="9.17592592592593" style="287"/>
    <col min="10" max="10" width="13.0740740740741" style="287" customWidth="1"/>
    <col min="11" max="11" width="11.5925925925926" style="287" customWidth="1"/>
    <col min="12" max="258" width="9.17592592592593" style="290"/>
    <col min="259" max="259" width="31.4166666666667" style="290" customWidth="1"/>
    <col min="260" max="263" width="9.17592592592593" style="290"/>
    <col min="264" max="264" width="10.3796296296296" style="290" customWidth="1"/>
    <col min="265" max="265" width="9.17592592592593" style="290"/>
    <col min="266" max="266" width="13.0740740740741" style="290" customWidth="1"/>
    <col min="267" max="267" width="11.5925925925926" style="290" customWidth="1"/>
    <col min="268" max="514" width="9.17592592592593" style="290"/>
    <col min="515" max="515" width="31.4166666666667" style="290" customWidth="1"/>
    <col min="516" max="519" width="9.17592592592593" style="290"/>
    <col min="520" max="520" width="10.3796296296296" style="290" customWidth="1"/>
    <col min="521" max="521" width="9.17592592592593" style="290"/>
    <col min="522" max="522" width="13.0740740740741" style="290" customWidth="1"/>
    <col min="523" max="523" width="11.5925925925926" style="290" customWidth="1"/>
    <col min="524" max="770" width="9.17592592592593" style="290"/>
    <col min="771" max="771" width="31.4166666666667" style="290" customWidth="1"/>
    <col min="772" max="775" width="9.17592592592593" style="290"/>
    <col min="776" max="776" width="10.3796296296296" style="290" customWidth="1"/>
    <col min="777" max="777" width="9.17592592592593" style="290"/>
    <col min="778" max="778" width="13.0740740740741" style="290" customWidth="1"/>
    <col min="779" max="779" width="11.5925925925926" style="290" customWidth="1"/>
    <col min="780" max="1026" width="9.17592592592593" style="290"/>
    <col min="1027" max="1027" width="31.4166666666667" style="290" customWidth="1"/>
    <col min="1028" max="1031" width="9.17592592592593" style="290"/>
    <col min="1032" max="1032" width="10.3796296296296" style="290" customWidth="1"/>
    <col min="1033" max="1033" width="9.17592592592593" style="290"/>
    <col min="1034" max="1034" width="13.0740740740741" style="290" customWidth="1"/>
    <col min="1035" max="1035" width="11.5925925925926" style="290" customWidth="1"/>
    <col min="1036" max="1282" width="9.17592592592593" style="290"/>
    <col min="1283" max="1283" width="31.4166666666667" style="290" customWidth="1"/>
    <col min="1284" max="1287" width="9.17592592592593" style="290"/>
    <col min="1288" max="1288" width="10.3796296296296" style="290" customWidth="1"/>
    <col min="1289" max="1289" width="9.17592592592593" style="290"/>
    <col min="1290" max="1290" width="13.0740740740741" style="290" customWidth="1"/>
    <col min="1291" max="1291" width="11.5925925925926" style="290" customWidth="1"/>
    <col min="1292" max="1538" width="9.17592592592593" style="290"/>
    <col min="1539" max="1539" width="31.4166666666667" style="290" customWidth="1"/>
    <col min="1540" max="1543" width="9.17592592592593" style="290"/>
    <col min="1544" max="1544" width="10.3796296296296" style="290" customWidth="1"/>
    <col min="1545" max="1545" width="9.17592592592593" style="290"/>
    <col min="1546" max="1546" width="13.0740740740741" style="290" customWidth="1"/>
    <col min="1547" max="1547" width="11.5925925925926" style="290" customWidth="1"/>
    <col min="1548" max="1794" width="9.17592592592593" style="290"/>
    <col min="1795" max="1795" width="31.4166666666667" style="290" customWidth="1"/>
    <col min="1796" max="1799" width="9.17592592592593" style="290"/>
    <col min="1800" max="1800" width="10.3796296296296" style="290" customWidth="1"/>
    <col min="1801" max="1801" width="9.17592592592593" style="290"/>
    <col min="1802" max="1802" width="13.0740740740741" style="290" customWidth="1"/>
    <col min="1803" max="1803" width="11.5925925925926" style="290" customWidth="1"/>
    <col min="1804" max="2050" width="9.17592592592593" style="290"/>
    <col min="2051" max="2051" width="31.4166666666667" style="290" customWidth="1"/>
    <col min="2052" max="2055" width="9.17592592592593" style="290"/>
    <col min="2056" max="2056" width="10.3796296296296" style="290" customWidth="1"/>
    <col min="2057" max="2057" width="9.17592592592593" style="290"/>
    <col min="2058" max="2058" width="13.0740740740741" style="290" customWidth="1"/>
    <col min="2059" max="2059" width="11.5925925925926" style="290" customWidth="1"/>
    <col min="2060" max="2306" width="9.17592592592593" style="290"/>
    <col min="2307" max="2307" width="31.4166666666667" style="290" customWidth="1"/>
    <col min="2308" max="2311" width="9.17592592592593" style="290"/>
    <col min="2312" max="2312" width="10.3796296296296" style="290" customWidth="1"/>
    <col min="2313" max="2313" width="9.17592592592593" style="290"/>
    <col min="2314" max="2314" width="13.0740740740741" style="290" customWidth="1"/>
    <col min="2315" max="2315" width="11.5925925925926" style="290" customWidth="1"/>
    <col min="2316" max="2562" width="9.17592592592593" style="290"/>
    <col min="2563" max="2563" width="31.4166666666667" style="290" customWidth="1"/>
    <col min="2564" max="2567" width="9.17592592592593" style="290"/>
    <col min="2568" max="2568" width="10.3796296296296" style="290" customWidth="1"/>
    <col min="2569" max="2569" width="9.17592592592593" style="290"/>
    <col min="2570" max="2570" width="13.0740740740741" style="290" customWidth="1"/>
    <col min="2571" max="2571" width="11.5925925925926" style="290" customWidth="1"/>
    <col min="2572" max="2818" width="9.17592592592593" style="290"/>
    <col min="2819" max="2819" width="31.4166666666667" style="290" customWidth="1"/>
    <col min="2820" max="2823" width="9.17592592592593" style="290"/>
    <col min="2824" max="2824" width="10.3796296296296" style="290" customWidth="1"/>
    <col min="2825" max="2825" width="9.17592592592593" style="290"/>
    <col min="2826" max="2826" width="13.0740740740741" style="290" customWidth="1"/>
    <col min="2827" max="2827" width="11.5925925925926" style="290" customWidth="1"/>
    <col min="2828" max="3074" width="9.17592592592593" style="290"/>
    <col min="3075" max="3075" width="31.4166666666667" style="290" customWidth="1"/>
    <col min="3076" max="3079" width="9.17592592592593" style="290"/>
    <col min="3080" max="3080" width="10.3796296296296" style="290" customWidth="1"/>
    <col min="3081" max="3081" width="9.17592592592593" style="290"/>
    <col min="3082" max="3082" width="13.0740740740741" style="290" customWidth="1"/>
    <col min="3083" max="3083" width="11.5925925925926" style="290" customWidth="1"/>
    <col min="3084" max="3330" width="9.17592592592593" style="290"/>
    <col min="3331" max="3331" width="31.4166666666667" style="290" customWidth="1"/>
    <col min="3332" max="3335" width="9.17592592592593" style="290"/>
    <col min="3336" max="3336" width="10.3796296296296" style="290" customWidth="1"/>
    <col min="3337" max="3337" width="9.17592592592593" style="290"/>
    <col min="3338" max="3338" width="13.0740740740741" style="290" customWidth="1"/>
    <col min="3339" max="3339" width="11.5925925925926" style="290" customWidth="1"/>
    <col min="3340" max="3586" width="9.17592592592593" style="290"/>
    <col min="3587" max="3587" width="31.4166666666667" style="290" customWidth="1"/>
    <col min="3588" max="3591" width="9.17592592592593" style="290"/>
    <col min="3592" max="3592" width="10.3796296296296" style="290" customWidth="1"/>
    <col min="3593" max="3593" width="9.17592592592593" style="290"/>
    <col min="3594" max="3594" width="13.0740740740741" style="290" customWidth="1"/>
    <col min="3595" max="3595" width="11.5925925925926" style="290" customWidth="1"/>
    <col min="3596" max="3842" width="9.17592592592593" style="290"/>
    <col min="3843" max="3843" width="31.4166666666667" style="290" customWidth="1"/>
    <col min="3844" max="3847" width="9.17592592592593" style="290"/>
    <col min="3848" max="3848" width="10.3796296296296" style="290" customWidth="1"/>
    <col min="3849" max="3849" width="9.17592592592593" style="290"/>
    <col min="3850" max="3850" width="13.0740740740741" style="290" customWidth="1"/>
    <col min="3851" max="3851" width="11.5925925925926" style="290" customWidth="1"/>
    <col min="3852" max="4098" width="9.17592592592593" style="290"/>
    <col min="4099" max="4099" width="31.4166666666667" style="290" customWidth="1"/>
    <col min="4100" max="4103" width="9.17592592592593" style="290"/>
    <col min="4104" max="4104" width="10.3796296296296" style="290" customWidth="1"/>
    <col min="4105" max="4105" width="9.17592592592593" style="290"/>
    <col min="4106" max="4106" width="13.0740740740741" style="290" customWidth="1"/>
    <col min="4107" max="4107" width="11.5925925925926" style="290" customWidth="1"/>
    <col min="4108" max="4354" width="9.17592592592593" style="290"/>
    <col min="4355" max="4355" width="31.4166666666667" style="290" customWidth="1"/>
    <col min="4356" max="4359" width="9.17592592592593" style="290"/>
    <col min="4360" max="4360" width="10.3796296296296" style="290" customWidth="1"/>
    <col min="4361" max="4361" width="9.17592592592593" style="290"/>
    <col min="4362" max="4362" width="13.0740740740741" style="290" customWidth="1"/>
    <col min="4363" max="4363" width="11.5925925925926" style="290" customWidth="1"/>
    <col min="4364" max="4610" width="9.17592592592593" style="290"/>
    <col min="4611" max="4611" width="31.4166666666667" style="290" customWidth="1"/>
    <col min="4612" max="4615" width="9.17592592592593" style="290"/>
    <col min="4616" max="4616" width="10.3796296296296" style="290" customWidth="1"/>
    <col min="4617" max="4617" width="9.17592592592593" style="290"/>
    <col min="4618" max="4618" width="13.0740740740741" style="290" customWidth="1"/>
    <col min="4619" max="4619" width="11.5925925925926" style="290" customWidth="1"/>
    <col min="4620" max="4866" width="9.17592592592593" style="290"/>
    <col min="4867" max="4867" width="31.4166666666667" style="290" customWidth="1"/>
    <col min="4868" max="4871" width="9.17592592592593" style="290"/>
    <col min="4872" max="4872" width="10.3796296296296" style="290" customWidth="1"/>
    <col min="4873" max="4873" width="9.17592592592593" style="290"/>
    <col min="4874" max="4874" width="13.0740740740741" style="290" customWidth="1"/>
    <col min="4875" max="4875" width="11.5925925925926" style="290" customWidth="1"/>
    <col min="4876" max="5122" width="9.17592592592593" style="290"/>
    <col min="5123" max="5123" width="31.4166666666667" style="290" customWidth="1"/>
    <col min="5124" max="5127" width="9.17592592592593" style="290"/>
    <col min="5128" max="5128" width="10.3796296296296" style="290" customWidth="1"/>
    <col min="5129" max="5129" width="9.17592592592593" style="290"/>
    <col min="5130" max="5130" width="13.0740740740741" style="290" customWidth="1"/>
    <col min="5131" max="5131" width="11.5925925925926" style="290" customWidth="1"/>
    <col min="5132" max="5378" width="9.17592592592593" style="290"/>
    <col min="5379" max="5379" width="31.4166666666667" style="290" customWidth="1"/>
    <col min="5380" max="5383" width="9.17592592592593" style="290"/>
    <col min="5384" max="5384" width="10.3796296296296" style="290" customWidth="1"/>
    <col min="5385" max="5385" width="9.17592592592593" style="290"/>
    <col min="5386" max="5386" width="13.0740740740741" style="290" customWidth="1"/>
    <col min="5387" max="5387" width="11.5925925925926" style="290" customWidth="1"/>
    <col min="5388" max="5634" width="9.17592592592593" style="290"/>
    <col min="5635" max="5635" width="31.4166666666667" style="290" customWidth="1"/>
    <col min="5636" max="5639" width="9.17592592592593" style="290"/>
    <col min="5640" max="5640" width="10.3796296296296" style="290" customWidth="1"/>
    <col min="5641" max="5641" width="9.17592592592593" style="290"/>
    <col min="5642" max="5642" width="13.0740740740741" style="290" customWidth="1"/>
    <col min="5643" max="5643" width="11.5925925925926" style="290" customWidth="1"/>
    <col min="5644" max="5890" width="9.17592592592593" style="290"/>
    <col min="5891" max="5891" width="31.4166666666667" style="290" customWidth="1"/>
    <col min="5892" max="5895" width="9.17592592592593" style="290"/>
    <col min="5896" max="5896" width="10.3796296296296" style="290" customWidth="1"/>
    <col min="5897" max="5897" width="9.17592592592593" style="290"/>
    <col min="5898" max="5898" width="13.0740740740741" style="290" customWidth="1"/>
    <col min="5899" max="5899" width="11.5925925925926" style="290" customWidth="1"/>
    <col min="5900" max="6146" width="9.17592592592593" style="290"/>
    <col min="6147" max="6147" width="31.4166666666667" style="290" customWidth="1"/>
    <col min="6148" max="6151" width="9.17592592592593" style="290"/>
    <col min="6152" max="6152" width="10.3796296296296" style="290" customWidth="1"/>
    <col min="6153" max="6153" width="9.17592592592593" style="290"/>
    <col min="6154" max="6154" width="13.0740740740741" style="290" customWidth="1"/>
    <col min="6155" max="6155" width="11.5925925925926" style="290" customWidth="1"/>
    <col min="6156" max="6402" width="9.17592592592593" style="290"/>
    <col min="6403" max="6403" width="31.4166666666667" style="290" customWidth="1"/>
    <col min="6404" max="6407" width="9.17592592592593" style="290"/>
    <col min="6408" max="6408" width="10.3796296296296" style="290" customWidth="1"/>
    <col min="6409" max="6409" width="9.17592592592593" style="290"/>
    <col min="6410" max="6410" width="13.0740740740741" style="290" customWidth="1"/>
    <col min="6411" max="6411" width="11.5925925925926" style="290" customWidth="1"/>
    <col min="6412" max="6658" width="9.17592592592593" style="290"/>
    <col min="6659" max="6659" width="31.4166666666667" style="290" customWidth="1"/>
    <col min="6660" max="6663" width="9.17592592592593" style="290"/>
    <col min="6664" max="6664" width="10.3796296296296" style="290" customWidth="1"/>
    <col min="6665" max="6665" width="9.17592592592593" style="290"/>
    <col min="6666" max="6666" width="13.0740740740741" style="290" customWidth="1"/>
    <col min="6667" max="6667" width="11.5925925925926" style="290" customWidth="1"/>
    <col min="6668" max="6914" width="9.17592592592593" style="290"/>
    <col min="6915" max="6915" width="31.4166666666667" style="290" customWidth="1"/>
    <col min="6916" max="6919" width="9.17592592592593" style="290"/>
    <col min="6920" max="6920" width="10.3796296296296" style="290" customWidth="1"/>
    <col min="6921" max="6921" width="9.17592592592593" style="290"/>
    <col min="6922" max="6922" width="13.0740740740741" style="290" customWidth="1"/>
    <col min="6923" max="6923" width="11.5925925925926" style="290" customWidth="1"/>
    <col min="6924" max="7170" width="9.17592592592593" style="290"/>
    <col min="7171" max="7171" width="31.4166666666667" style="290" customWidth="1"/>
    <col min="7172" max="7175" width="9.17592592592593" style="290"/>
    <col min="7176" max="7176" width="10.3796296296296" style="290" customWidth="1"/>
    <col min="7177" max="7177" width="9.17592592592593" style="290"/>
    <col min="7178" max="7178" width="13.0740740740741" style="290" customWidth="1"/>
    <col min="7179" max="7179" width="11.5925925925926" style="290" customWidth="1"/>
    <col min="7180" max="7426" width="9.17592592592593" style="290"/>
    <col min="7427" max="7427" width="31.4166666666667" style="290" customWidth="1"/>
    <col min="7428" max="7431" width="9.17592592592593" style="290"/>
    <col min="7432" max="7432" width="10.3796296296296" style="290" customWidth="1"/>
    <col min="7433" max="7433" width="9.17592592592593" style="290"/>
    <col min="7434" max="7434" width="13.0740740740741" style="290" customWidth="1"/>
    <col min="7435" max="7435" width="11.5925925925926" style="290" customWidth="1"/>
    <col min="7436" max="7682" width="9.17592592592593" style="290"/>
    <col min="7683" max="7683" width="31.4166666666667" style="290" customWidth="1"/>
    <col min="7684" max="7687" width="9.17592592592593" style="290"/>
    <col min="7688" max="7688" width="10.3796296296296" style="290" customWidth="1"/>
    <col min="7689" max="7689" width="9.17592592592593" style="290"/>
    <col min="7690" max="7690" width="13.0740740740741" style="290" customWidth="1"/>
    <col min="7691" max="7691" width="11.5925925925926" style="290" customWidth="1"/>
    <col min="7692" max="7938" width="9.17592592592593" style="290"/>
    <col min="7939" max="7939" width="31.4166666666667" style="290" customWidth="1"/>
    <col min="7940" max="7943" width="9.17592592592593" style="290"/>
    <col min="7944" max="7944" width="10.3796296296296" style="290" customWidth="1"/>
    <col min="7945" max="7945" width="9.17592592592593" style="290"/>
    <col min="7946" max="7946" width="13.0740740740741" style="290" customWidth="1"/>
    <col min="7947" max="7947" width="11.5925925925926" style="290" customWidth="1"/>
    <col min="7948" max="8194" width="9.17592592592593" style="290"/>
    <col min="8195" max="8195" width="31.4166666666667" style="290" customWidth="1"/>
    <col min="8196" max="8199" width="9.17592592592593" style="290"/>
    <col min="8200" max="8200" width="10.3796296296296" style="290" customWidth="1"/>
    <col min="8201" max="8201" width="9.17592592592593" style="290"/>
    <col min="8202" max="8202" width="13.0740740740741" style="290" customWidth="1"/>
    <col min="8203" max="8203" width="11.5925925925926" style="290" customWidth="1"/>
    <col min="8204" max="8450" width="9.17592592592593" style="290"/>
    <col min="8451" max="8451" width="31.4166666666667" style="290" customWidth="1"/>
    <col min="8452" max="8455" width="9.17592592592593" style="290"/>
    <col min="8456" max="8456" width="10.3796296296296" style="290" customWidth="1"/>
    <col min="8457" max="8457" width="9.17592592592593" style="290"/>
    <col min="8458" max="8458" width="13.0740740740741" style="290" customWidth="1"/>
    <col min="8459" max="8459" width="11.5925925925926" style="290" customWidth="1"/>
    <col min="8460" max="8706" width="9.17592592592593" style="290"/>
    <col min="8707" max="8707" width="31.4166666666667" style="290" customWidth="1"/>
    <col min="8708" max="8711" width="9.17592592592593" style="290"/>
    <col min="8712" max="8712" width="10.3796296296296" style="290" customWidth="1"/>
    <col min="8713" max="8713" width="9.17592592592593" style="290"/>
    <col min="8714" max="8714" width="13.0740740740741" style="290" customWidth="1"/>
    <col min="8715" max="8715" width="11.5925925925926" style="290" customWidth="1"/>
    <col min="8716" max="8962" width="9.17592592592593" style="290"/>
    <col min="8963" max="8963" width="31.4166666666667" style="290" customWidth="1"/>
    <col min="8964" max="8967" width="9.17592592592593" style="290"/>
    <col min="8968" max="8968" width="10.3796296296296" style="290" customWidth="1"/>
    <col min="8969" max="8969" width="9.17592592592593" style="290"/>
    <col min="8970" max="8970" width="13.0740740740741" style="290" customWidth="1"/>
    <col min="8971" max="8971" width="11.5925925925926" style="290" customWidth="1"/>
    <col min="8972" max="9218" width="9.17592592592593" style="290"/>
    <col min="9219" max="9219" width="31.4166666666667" style="290" customWidth="1"/>
    <col min="9220" max="9223" width="9.17592592592593" style="290"/>
    <col min="9224" max="9224" width="10.3796296296296" style="290" customWidth="1"/>
    <col min="9225" max="9225" width="9.17592592592593" style="290"/>
    <col min="9226" max="9226" width="13.0740740740741" style="290" customWidth="1"/>
    <col min="9227" max="9227" width="11.5925925925926" style="290" customWidth="1"/>
    <col min="9228" max="9474" width="9.17592592592593" style="290"/>
    <col min="9475" max="9475" width="31.4166666666667" style="290" customWidth="1"/>
    <col min="9476" max="9479" width="9.17592592592593" style="290"/>
    <col min="9480" max="9480" width="10.3796296296296" style="290" customWidth="1"/>
    <col min="9481" max="9481" width="9.17592592592593" style="290"/>
    <col min="9482" max="9482" width="13.0740740740741" style="290" customWidth="1"/>
    <col min="9483" max="9483" width="11.5925925925926" style="290" customWidth="1"/>
    <col min="9484" max="9730" width="9.17592592592593" style="290"/>
    <col min="9731" max="9731" width="31.4166666666667" style="290" customWidth="1"/>
    <col min="9732" max="9735" width="9.17592592592593" style="290"/>
    <col min="9736" max="9736" width="10.3796296296296" style="290" customWidth="1"/>
    <col min="9737" max="9737" width="9.17592592592593" style="290"/>
    <col min="9738" max="9738" width="13.0740740740741" style="290" customWidth="1"/>
    <col min="9739" max="9739" width="11.5925925925926" style="290" customWidth="1"/>
    <col min="9740" max="9986" width="9.17592592592593" style="290"/>
    <col min="9987" max="9987" width="31.4166666666667" style="290" customWidth="1"/>
    <col min="9988" max="9991" width="9.17592592592593" style="290"/>
    <col min="9992" max="9992" width="10.3796296296296" style="290" customWidth="1"/>
    <col min="9993" max="9993" width="9.17592592592593" style="290"/>
    <col min="9994" max="9994" width="13.0740740740741" style="290" customWidth="1"/>
    <col min="9995" max="9995" width="11.5925925925926" style="290" customWidth="1"/>
    <col min="9996" max="10242" width="9.17592592592593" style="290"/>
    <col min="10243" max="10243" width="31.4166666666667" style="290" customWidth="1"/>
    <col min="10244" max="10247" width="9.17592592592593" style="290"/>
    <col min="10248" max="10248" width="10.3796296296296" style="290" customWidth="1"/>
    <col min="10249" max="10249" width="9.17592592592593" style="290"/>
    <col min="10250" max="10250" width="13.0740740740741" style="290" customWidth="1"/>
    <col min="10251" max="10251" width="11.5925925925926" style="290" customWidth="1"/>
    <col min="10252" max="10498" width="9.17592592592593" style="290"/>
    <col min="10499" max="10499" width="31.4166666666667" style="290" customWidth="1"/>
    <col min="10500" max="10503" width="9.17592592592593" style="290"/>
    <col min="10504" max="10504" width="10.3796296296296" style="290" customWidth="1"/>
    <col min="10505" max="10505" width="9.17592592592593" style="290"/>
    <col min="10506" max="10506" width="13.0740740740741" style="290" customWidth="1"/>
    <col min="10507" max="10507" width="11.5925925925926" style="290" customWidth="1"/>
    <col min="10508" max="10754" width="9.17592592592593" style="290"/>
    <col min="10755" max="10755" width="31.4166666666667" style="290" customWidth="1"/>
    <col min="10756" max="10759" width="9.17592592592593" style="290"/>
    <col min="10760" max="10760" width="10.3796296296296" style="290" customWidth="1"/>
    <col min="10761" max="10761" width="9.17592592592593" style="290"/>
    <col min="10762" max="10762" width="13.0740740740741" style="290" customWidth="1"/>
    <col min="10763" max="10763" width="11.5925925925926" style="290" customWidth="1"/>
    <col min="10764" max="11010" width="9.17592592592593" style="290"/>
    <col min="11011" max="11011" width="31.4166666666667" style="290" customWidth="1"/>
    <col min="11012" max="11015" width="9.17592592592593" style="290"/>
    <col min="11016" max="11016" width="10.3796296296296" style="290" customWidth="1"/>
    <col min="11017" max="11017" width="9.17592592592593" style="290"/>
    <col min="11018" max="11018" width="13.0740740740741" style="290" customWidth="1"/>
    <col min="11019" max="11019" width="11.5925925925926" style="290" customWidth="1"/>
    <col min="11020" max="11266" width="9.17592592592593" style="290"/>
    <col min="11267" max="11267" width="31.4166666666667" style="290" customWidth="1"/>
    <col min="11268" max="11271" width="9.17592592592593" style="290"/>
    <col min="11272" max="11272" width="10.3796296296296" style="290" customWidth="1"/>
    <col min="11273" max="11273" width="9.17592592592593" style="290"/>
    <col min="11274" max="11274" width="13.0740740740741" style="290" customWidth="1"/>
    <col min="11275" max="11275" width="11.5925925925926" style="290" customWidth="1"/>
    <col min="11276" max="11522" width="9.17592592592593" style="290"/>
    <col min="11523" max="11523" width="31.4166666666667" style="290" customWidth="1"/>
    <col min="11524" max="11527" width="9.17592592592593" style="290"/>
    <col min="11528" max="11528" width="10.3796296296296" style="290" customWidth="1"/>
    <col min="11529" max="11529" width="9.17592592592593" style="290"/>
    <col min="11530" max="11530" width="13.0740740740741" style="290" customWidth="1"/>
    <col min="11531" max="11531" width="11.5925925925926" style="290" customWidth="1"/>
    <col min="11532" max="11778" width="9.17592592592593" style="290"/>
    <col min="11779" max="11779" width="31.4166666666667" style="290" customWidth="1"/>
    <col min="11780" max="11783" width="9.17592592592593" style="290"/>
    <col min="11784" max="11784" width="10.3796296296296" style="290" customWidth="1"/>
    <col min="11785" max="11785" width="9.17592592592593" style="290"/>
    <col min="11786" max="11786" width="13.0740740740741" style="290" customWidth="1"/>
    <col min="11787" max="11787" width="11.5925925925926" style="290" customWidth="1"/>
    <col min="11788" max="12034" width="9.17592592592593" style="290"/>
    <col min="12035" max="12035" width="31.4166666666667" style="290" customWidth="1"/>
    <col min="12036" max="12039" width="9.17592592592593" style="290"/>
    <col min="12040" max="12040" width="10.3796296296296" style="290" customWidth="1"/>
    <col min="12041" max="12041" width="9.17592592592593" style="290"/>
    <col min="12042" max="12042" width="13.0740740740741" style="290" customWidth="1"/>
    <col min="12043" max="12043" width="11.5925925925926" style="290" customWidth="1"/>
    <col min="12044" max="12290" width="9.17592592592593" style="290"/>
    <col min="12291" max="12291" width="31.4166666666667" style="290" customWidth="1"/>
    <col min="12292" max="12295" width="9.17592592592593" style="290"/>
    <col min="12296" max="12296" width="10.3796296296296" style="290" customWidth="1"/>
    <col min="12297" max="12297" width="9.17592592592593" style="290"/>
    <col min="12298" max="12298" width="13.0740740740741" style="290" customWidth="1"/>
    <col min="12299" max="12299" width="11.5925925925926" style="290" customWidth="1"/>
    <col min="12300" max="12546" width="9.17592592592593" style="290"/>
    <col min="12547" max="12547" width="31.4166666666667" style="290" customWidth="1"/>
    <col min="12548" max="12551" width="9.17592592592593" style="290"/>
    <col min="12552" max="12552" width="10.3796296296296" style="290" customWidth="1"/>
    <col min="12553" max="12553" width="9.17592592592593" style="290"/>
    <col min="12554" max="12554" width="13.0740740740741" style="290" customWidth="1"/>
    <col min="12555" max="12555" width="11.5925925925926" style="290" customWidth="1"/>
    <col min="12556" max="12802" width="9.17592592592593" style="290"/>
    <col min="12803" max="12803" width="31.4166666666667" style="290" customWidth="1"/>
    <col min="12804" max="12807" width="9.17592592592593" style="290"/>
    <col min="12808" max="12808" width="10.3796296296296" style="290" customWidth="1"/>
    <col min="12809" max="12809" width="9.17592592592593" style="290"/>
    <col min="12810" max="12810" width="13.0740740740741" style="290" customWidth="1"/>
    <col min="12811" max="12811" width="11.5925925925926" style="290" customWidth="1"/>
    <col min="12812" max="13058" width="9.17592592592593" style="290"/>
    <col min="13059" max="13059" width="31.4166666666667" style="290" customWidth="1"/>
    <col min="13060" max="13063" width="9.17592592592593" style="290"/>
    <col min="13064" max="13064" width="10.3796296296296" style="290" customWidth="1"/>
    <col min="13065" max="13065" width="9.17592592592593" style="290"/>
    <col min="13066" max="13066" width="13.0740740740741" style="290" customWidth="1"/>
    <col min="13067" max="13067" width="11.5925925925926" style="290" customWidth="1"/>
    <col min="13068" max="13314" width="9.17592592592593" style="290"/>
    <col min="13315" max="13315" width="31.4166666666667" style="290" customWidth="1"/>
    <col min="13316" max="13319" width="9.17592592592593" style="290"/>
    <col min="13320" max="13320" width="10.3796296296296" style="290" customWidth="1"/>
    <col min="13321" max="13321" width="9.17592592592593" style="290"/>
    <col min="13322" max="13322" width="13.0740740740741" style="290" customWidth="1"/>
    <col min="13323" max="13323" width="11.5925925925926" style="290" customWidth="1"/>
    <col min="13324" max="13570" width="9.17592592592593" style="290"/>
    <col min="13571" max="13571" width="31.4166666666667" style="290" customWidth="1"/>
    <col min="13572" max="13575" width="9.17592592592593" style="290"/>
    <col min="13576" max="13576" width="10.3796296296296" style="290" customWidth="1"/>
    <col min="13577" max="13577" width="9.17592592592593" style="290"/>
    <col min="13578" max="13578" width="13.0740740740741" style="290" customWidth="1"/>
    <col min="13579" max="13579" width="11.5925925925926" style="290" customWidth="1"/>
    <col min="13580" max="13826" width="9.17592592592593" style="290"/>
    <col min="13827" max="13827" width="31.4166666666667" style="290" customWidth="1"/>
    <col min="13828" max="13831" width="9.17592592592593" style="290"/>
    <col min="13832" max="13832" width="10.3796296296296" style="290" customWidth="1"/>
    <col min="13833" max="13833" width="9.17592592592593" style="290"/>
    <col min="13834" max="13834" width="13.0740740740741" style="290" customWidth="1"/>
    <col min="13835" max="13835" width="11.5925925925926" style="290" customWidth="1"/>
    <col min="13836" max="14082" width="9.17592592592593" style="290"/>
    <col min="14083" max="14083" width="31.4166666666667" style="290" customWidth="1"/>
    <col min="14084" max="14087" width="9.17592592592593" style="290"/>
    <col min="14088" max="14088" width="10.3796296296296" style="290" customWidth="1"/>
    <col min="14089" max="14089" width="9.17592592592593" style="290"/>
    <col min="14090" max="14090" width="13.0740740740741" style="290" customWidth="1"/>
    <col min="14091" max="14091" width="11.5925925925926" style="290" customWidth="1"/>
    <col min="14092" max="14338" width="9.17592592592593" style="290"/>
    <col min="14339" max="14339" width="31.4166666666667" style="290" customWidth="1"/>
    <col min="14340" max="14343" width="9.17592592592593" style="290"/>
    <col min="14344" max="14344" width="10.3796296296296" style="290" customWidth="1"/>
    <col min="14345" max="14345" width="9.17592592592593" style="290"/>
    <col min="14346" max="14346" width="13.0740740740741" style="290" customWidth="1"/>
    <col min="14347" max="14347" width="11.5925925925926" style="290" customWidth="1"/>
    <col min="14348" max="14594" width="9.17592592592593" style="290"/>
    <col min="14595" max="14595" width="31.4166666666667" style="290" customWidth="1"/>
    <col min="14596" max="14599" width="9.17592592592593" style="290"/>
    <col min="14600" max="14600" width="10.3796296296296" style="290" customWidth="1"/>
    <col min="14601" max="14601" width="9.17592592592593" style="290"/>
    <col min="14602" max="14602" width="13.0740740740741" style="290" customWidth="1"/>
    <col min="14603" max="14603" width="11.5925925925926" style="290" customWidth="1"/>
    <col min="14604" max="14850" width="9.17592592592593" style="290"/>
    <col min="14851" max="14851" width="31.4166666666667" style="290" customWidth="1"/>
    <col min="14852" max="14855" width="9.17592592592593" style="290"/>
    <col min="14856" max="14856" width="10.3796296296296" style="290" customWidth="1"/>
    <col min="14857" max="14857" width="9.17592592592593" style="290"/>
    <col min="14858" max="14858" width="13.0740740740741" style="290" customWidth="1"/>
    <col min="14859" max="14859" width="11.5925925925926" style="290" customWidth="1"/>
    <col min="14860" max="15106" width="9.17592592592593" style="290"/>
    <col min="15107" max="15107" width="31.4166666666667" style="290" customWidth="1"/>
    <col min="15108" max="15111" width="9.17592592592593" style="290"/>
    <col min="15112" max="15112" width="10.3796296296296" style="290" customWidth="1"/>
    <col min="15113" max="15113" width="9.17592592592593" style="290"/>
    <col min="15114" max="15114" width="13.0740740740741" style="290" customWidth="1"/>
    <col min="15115" max="15115" width="11.5925925925926" style="290" customWidth="1"/>
    <col min="15116" max="15362" width="9.17592592592593" style="290"/>
    <col min="15363" max="15363" width="31.4166666666667" style="290" customWidth="1"/>
    <col min="15364" max="15367" width="9.17592592592593" style="290"/>
    <col min="15368" max="15368" width="10.3796296296296" style="290" customWidth="1"/>
    <col min="15369" max="15369" width="9.17592592592593" style="290"/>
    <col min="15370" max="15370" width="13.0740740740741" style="290" customWidth="1"/>
    <col min="15371" max="15371" width="11.5925925925926" style="290" customWidth="1"/>
    <col min="15372" max="15618" width="9.17592592592593" style="290"/>
    <col min="15619" max="15619" width="31.4166666666667" style="290" customWidth="1"/>
    <col min="15620" max="15623" width="9.17592592592593" style="290"/>
    <col min="15624" max="15624" width="10.3796296296296" style="290" customWidth="1"/>
    <col min="15625" max="15625" width="9.17592592592593" style="290"/>
    <col min="15626" max="15626" width="13.0740740740741" style="290" customWidth="1"/>
    <col min="15627" max="15627" width="11.5925925925926" style="290" customWidth="1"/>
    <col min="15628" max="15874" width="9.17592592592593" style="290"/>
    <col min="15875" max="15875" width="31.4166666666667" style="290" customWidth="1"/>
    <col min="15876" max="15879" width="9.17592592592593" style="290"/>
    <col min="15880" max="15880" width="10.3796296296296" style="290" customWidth="1"/>
    <col min="15881" max="15881" width="9.17592592592593" style="290"/>
    <col min="15882" max="15882" width="13.0740740740741" style="290" customWidth="1"/>
    <col min="15883" max="15883" width="11.5925925925926" style="290" customWidth="1"/>
    <col min="15884" max="16130" width="9.17592592592593" style="290"/>
    <col min="16131" max="16131" width="31.4166666666667" style="290" customWidth="1"/>
    <col min="16132" max="16135" width="9.17592592592593" style="290"/>
    <col min="16136" max="16136" width="10.3796296296296" style="290" customWidth="1"/>
    <col min="16137" max="16137" width="9.17592592592593" style="290"/>
    <col min="16138" max="16138" width="13.0740740740741" style="290" customWidth="1"/>
    <col min="16139" max="16139" width="11.5925925925926" style="290" customWidth="1"/>
    <col min="16140" max="16384" width="9.17592592592593" style="290"/>
  </cols>
  <sheetData>
    <row r="1" s="280" customFormat="1" ht="51" customHeight="1" spans="1:11">
      <c r="A1" s="291" t="s">
        <v>247</v>
      </c>
      <c r="B1" s="292"/>
      <c r="C1" s="292"/>
      <c r="D1" s="292"/>
      <c r="E1" s="292"/>
      <c r="F1" s="292"/>
      <c r="G1" s="292"/>
      <c r="H1" s="292"/>
      <c r="I1" s="292"/>
      <c r="J1" s="292"/>
      <c r="K1" s="293"/>
    </row>
    <row r="2" s="280" customFormat="1" ht="24" customHeight="1" spans="1:11">
      <c r="A2" s="294" t="s">
        <v>81</v>
      </c>
      <c r="B2" s="295"/>
      <c r="C2" s="295"/>
      <c r="D2" s="295"/>
      <c r="E2" s="295"/>
      <c r="F2" s="295"/>
      <c r="G2" s="295"/>
      <c r="H2" s="295"/>
      <c r="I2" s="295"/>
      <c r="J2" s="295"/>
      <c r="K2" s="296"/>
    </row>
    <row r="3" s="281" customFormat="1" spans="1:11">
      <c r="A3" s="250" t="s">
        <v>248</v>
      </c>
      <c r="B3" s="251" t="s">
        <v>3</v>
      </c>
      <c r="C3" s="251" t="s">
        <v>4</v>
      </c>
      <c r="D3" s="297" t="s">
        <v>249</v>
      </c>
      <c r="E3" s="297"/>
      <c r="F3" s="297"/>
      <c r="G3" s="297"/>
      <c r="H3" s="298" t="s">
        <v>5</v>
      </c>
      <c r="I3" s="251" t="s">
        <v>6</v>
      </c>
      <c r="J3" s="299" t="s">
        <v>7</v>
      </c>
      <c r="K3" s="300" t="s">
        <v>8</v>
      </c>
    </row>
    <row r="4" s="281" customFormat="1" spans="1:11">
      <c r="A4" s="254"/>
      <c r="B4" s="255"/>
      <c r="C4" s="255"/>
      <c r="D4" s="255" t="s">
        <v>250</v>
      </c>
      <c r="E4" s="301" t="s">
        <v>251</v>
      </c>
      <c r="F4" s="301" t="s">
        <v>252</v>
      </c>
      <c r="G4" s="301" t="s">
        <v>253</v>
      </c>
      <c r="H4" s="301"/>
      <c r="I4" s="255"/>
      <c r="J4" s="302"/>
      <c r="K4" s="303"/>
    </row>
    <row r="5" s="282" customFormat="1" ht="31.2" spans="1:11">
      <c r="A5" s="304">
        <v>1</v>
      </c>
      <c r="B5" s="304">
        <v>3.25</v>
      </c>
      <c r="C5" s="305" t="s">
        <v>82</v>
      </c>
      <c r="D5" s="306"/>
      <c r="E5" s="307"/>
      <c r="F5" s="307"/>
      <c r="G5" s="307"/>
      <c r="H5" s="307"/>
      <c r="I5" s="306"/>
      <c r="J5" s="306"/>
      <c r="K5" s="306"/>
    </row>
    <row r="6" s="282" customFormat="1" ht="156" spans="1:11">
      <c r="A6" s="262"/>
      <c r="B6" s="263" t="s">
        <v>83</v>
      </c>
      <c r="C6" s="264" t="s">
        <v>84</v>
      </c>
      <c r="D6" s="308">
        <v>6</v>
      </c>
      <c r="E6" s="309">
        <v>9</v>
      </c>
      <c r="F6" s="309">
        <v>1.7</v>
      </c>
      <c r="G6" s="309">
        <v>1.55</v>
      </c>
      <c r="H6" s="310">
        <f>G6*F6*E6*D6</f>
        <v>142.29</v>
      </c>
      <c r="I6" s="308" t="s">
        <v>11</v>
      </c>
      <c r="J6" s="309">
        <v>140</v>
      </c>
      <c r="K6" s="309">
        <f>J6*H6</f>
        <v>19920.6</v>
      </c>
    </row>
    <row r="7" s="282" customFormat="1" spans="1:11">
      <c r="A7" s="262"/>
      <c r="B7" s="262"/>
      <c r="C7" s="311"/>
      <c r="D7" s="312"/>
      <c r="E7" s="313"/>
      <c r="F7" s="313"/>
      <c r="G7" s="313"/>
      <c r="H7" s="313"/>
      <c r="I7" s="312"/>
      <c r="J7" s="312"/>
      <c r="K7" s="314"/>
    </row>
    <row r="8" s="282" customFormat="1" ht="93.6" spans="1:11">
      <c r="A8" s="263">
        <v>2</v>
      </c>
      <c r="B8" s="263">
        <v>6.6</v>
      </c>
      <c r="C8" s="264" t="s">
        <v>85</v>
      </c>
      <c r="D8" s="312"/>
      <c r="E8" s="313"/>
      <c r="F8" s="313"/>
      <c r="G8" s="313"/>
      <c r="H8" s="313"/>
      <c r="I8" s="312"/>
      <c r="J8" s="312"/>
      <c r="K8" s="314"/>
    </row>
    <row r="9" s="282" customFormat="1" spans="1:11">
      <c r="A9" s="262"/>
      <c r="B9" s="263" t="s">
        <v>83</v>
      </c>
      <c r="C9" s="264" t="s">
        <v>86</v>
      </c>
      <c r="D9" s="308">
        <v>6</v>
      </c>
      <c r="E9" s="309">
        <v>9</v>
      </c>
      <c r="F9" s="309">
        <v>1.7</v>
      </c>
      <c r="G9" s="309">
        <v>0.15</v>
      </c>
      <c r="H9" s="310">
        <f>G9*F9*E9*D9</f>
        <v>13.77</v>
      </c>
      <c r="I9" s="308" t="s">
        <v>11</v>
      </c>
      <c r="J9" s="309">
        <v>2789</v>
      </c>
      <c r="K9" s="309">
        <f>J9*H9</f>
        <v>38404.53</v>
      </c>
    </row>
    <row r="10" s="282" customFormat="1" spans="1:11">
      <c r="A10" s="262"/>
      <c r="B10" s="262"/>
      <c r="C10" s="311"/>
      <c r="D10" s="312"/>
      <c r="E10" s="313"/>
      <c r="F10" s="313"/>
      <c r="G10" s="313"/>
      <c r="H10" s="313"/>
      <c r="I10" s="312"/>
      <c r="J10" s="312"/>
      <c r="K10" s="314"/>
    </row>
    <row r="11" s="282" customFormat="1" ht="31.2" spans="1:11">
      <c r="A11" s="263">
        <v>3</v>
      </c>
      <c r="B11" s="263">
        <v>3.25</v>
      </c>
      <c r="C11" s="264" t="s">
        <v>82</v>
      </c>
      <c r="D11" s="312"/>
      <c r="E11" s="313"/>
      <c r="F11" s="313"/>
      <c r="G11" s="313"/>
      <c r="H11" s="313"/>
      <c r="I11" s="312"/>
      <c r="J11" s="312"/>
      <c r="K11" s="314"/>
    </row>
    <row r="12" s="282" customFormat="1" ht="124.8" spans="1:11">
      <c r="A12" s="262"/>
      <c r="B12" s="263" t="s">
        <v>87</v>
      </c>
      <c r="C12" s="264" t="s">
        <v>88</v>
      </c>
      <c r="D12" s="312"/>
      <c r="E12" s="312"/>
      <c r="F12" s="312"/>
      <c r="G12" s="312"/>
      <c r="H12" s="312"/>
      <c r="I12" s="312"/>
      <c r="J12" s="312"/>
      <c r="K12" s="314"/>
    </row>
    <row r="13" s="282" customFormat="1" spans="1:11">
      <c r="A13" s="262"/>
      <c r="B13" s="263"/>
      <c r="C13" s="315" t="s">
        <v>254</v>
      </c>
      <c r="D13" s="314">
        <v>6</v>
      </c>
      <c r="E13" s="316">
        <v>9</v>
      </c>
      <c r="F13" s="316">
        <v>1.5</v>
      </c>
      <c r="G13" s="316">
        <v>0.25</v>
      </c>
      <c r="H13" s="309">
        <f>G13*F13*E13*D13</f>
        <v>20.25</v>
      </c>
      <c r="I13" s="312"/>
      <c r="J13" s="312"/>
      <c r="K13" s="314"/>
    </row>
    <row r="14" s="282" customFormat="1" spans="1:11">
      <c r="A14" s="262"/>
      <c r="B14" s="262"/>
      <c r="C14" s="317" t="s">
        <v>255</v>
      </c>
      <c r="D14" s="314">
        <v>12</v>
      </c>
      <c r="E14" s="316">
        <v>6</v>
      </c>
      <c r="F14" s="316">
        <v>0.25</v>
      </c>
      <c r="G14" s="316">
        <v>0.9</v>
      </c>
      <c r="H14" s="309">
        <f>G14*F14*E14*D14</f>
        <v>16.2</v>
      </c>
      <c r="I14" s="312"/>
      <c r="J14" s="312"/>
      <c r="K14" s="314"/>
    </row>
    <row r="15" s="282" customFormat="1" spans="1:11">
      <c r="A15" s="262"/>
      <c r="B15" s="262"/>
      <c r="C15" s="311"/>
      <c r="D15" s="312"/>
      <c r="E15" s="313"/>
      <c r="F15" s="313" t="s">
        <v>78</v>
      </c>
      <c r="G15" s="313"/>
      <c r="H15" s="313">
        <f>SUM(H13:H14)</f>
        <v>36.45</v>
      </c>
      <c r="I15" s="308" t="s">
        <v>11</v>
      </c>
      <c r="J15" s="309">
        <v>4146</v>
      </c>
      <c r="K15" s="309">
        <f>J15*H15</f>
        <v>151121.7</v>
      </c>
    </row>
    <row r="16" s="282" customFormat="1" spans="1:11">
      <c r="A16" s="262"/>
      <c r="B16" s="262"/>
      <c r="C16" s="311"/>
      <c r="D16" s="312"/>
      <c r="E16" s="313"/>
      <c r="F16" s="313"/>
      <c r="G16" s="313"/>
      <c r="H16" s="313"/>
      <c r="I16" s="308"/>
      <c r="J16" s="309"/>
      <c r="K16" s="309"/>
    </row>
    <row r="17" s="282" customFormat="1" ht="31.2" spans="1:11">
      <c r="A17" s="263">
        <v>4</v>
      </c>
      <c r="B17" s="263">
        <v>3.25</v>
      </c>
      <c r="C17" s="264" t="s">
        <v>82</v>
      </c>
      <c r="D17" s="312"/>
      <c r="E17" s="313"/>
      <c r="F17" s="313"/>
      <c r="G17" s="313"/>
      <c r="H17" s="313"/>
      <c r="I17" s="312"/>
      <c r="J17" s="312"/>
      <c r="K17" s="314"/>
    </row>
    <row r="18" s="282" customFormat="1" ht="78" spans="1:11">
      <c r="A18" s="262"/>
      <c r="B18" s="263" t="s">
        <v>89</v>
      </c>
      <c r="C18" s="264" t="s">
        <v>90</v>
      </c>
      <c r="D18" s="308">
        <v>1</v>
      </c>
      <c r="E18" s="309">
        <f>H15</f>
        <v>36.45</v>
      </c>
      <c r="F18" s="309"/>
      <c r="G18" s="309">
        <v>80</v>
      </c>
      <c r="H18" s="309">
        <f>G18*E18*D18</f>
        <v>2916</v>
      </c>
      <c r="I18" s="308" t="s">
        <v>53</v>
      </c>
      <c r="J18" s="312"/>
      <c r="K18" s="314"/>
    </row>
    <row r="19" s="282" customFormat="1" spans="1:11">
      <c r="A19" s="262"/>
      <c r="B19" s="262"/>
      <c r="C19" s="317" t="s">
        <v>256</v>
      </c>
      <c r="D19" s="312"/>
      <c r="E19" s="313"/>
      <c r="F19" s="313" t="s">
        <v>78</v>
      </c>
      <c r="G19" s="313"/>
      <c r="H19" s="313">
        <f>H18/1000</f>
        <v>2.916</v>
      </c>
      <c r="I19" s="314" t="s">
        <v>91</v>
      </c>
      <c r="J19" s="316">
        <v>56301</v>
      </c>
      <c r="K19" s="309">
        <f>J19*H19</f>
        <v>164173.716</v>
      </c>
    </row>
    <row r="20" s="282" customFormat="1" spans="1:11">
      <c r="A20" s="318"/>
      <c r="B20" s="318"/>
      <c r="C20" s="319"/>
      <c r="E20" s="320"/>
      <c r="F20" s="320"/>
      <c r="G20" s="320"/>
      <c r="H20" s="320"/>
      <c r="I20" s="321"/>
      <c r="J20" s="322"/>
      <c r="K20" s="288"/>
    </row>
    <row r="21" s="282" customFormat="1" spans="1:11">
      <c r="A21" s="323"/>
      <c r="B21" s="272"/>
      <c r="C21" s="324"/>
      <c r="D21" s="325"/>
      <c r="E21" s="326"/>
      <c r="F21" s="326"/>
      <c r="G21" s="326"/>
      <c r="H21" s="326"/>
      <c r="I21" s="327"/>
      <c r="J21" s="328" t="s">
        <v>92</v>
      </c>
      <c r="K21" s="329">
        <f>SUM(K5:K19)</f>
        <v>373620.546</v>
      </c>
    </row>
    <row r="22" s="282" customFormat="1" spans="1:11">
      <c r="A22" s="330"/>
      <c r="B22" s="285"/>
      <c r="C22" s="331"/>
      <c r="D22" s="332"/>
      <c r="E22" s="288"/>
      <c r="F22" s="288"/>
      <c r="G22" s="288"/>
      <c r="H22" s="288"/>
      <c r="I22" s="333"/>
      <c r="J22" s="289"/>
      <c r="K22" s="334"/>
    </row>
    <row r="23" s="282" customFormat="1" spans="1:11">
      <c r="A23" s="323"/>
      <c r="B23" s="272"/>
      <c r="C23" s="324"/>
      <c r="D23" s="325"/>
      <c r="E23" s="326"/>
      <c r="F23" s="326"/>
      <c r="G23" s="326"/>
      <c r="H23" s="326"/>
      <c r="I23" s="327"/>
      <c r="J23" s="328" t="s">
        <v>93</v>
      </c>
      <c r="K23" s="329">
        <f>K21/100000</f>
        <v>3.73620546</v>
      </c>
    </row>
    <row r="25" s="283" customFormat="1" spans="1:11">
      <c r="A25" s="335"/>
      <c r="B25" s="335"/>
      <c r="C25" s="335"/>
      <c r="D25" s="335"/>
      <c r="E25" s="335"/>
      <c r="F25" s="335"/>
      <c r="G25" s="335"/>
      <c r="H25" s="335"/>
      <c r="I25" s="335"/>
      <c r="J25" s="335"/>
    </row>
    <row r="26" spans="1:11">
      <c r="A26" s="336"/>
      <c r="B26" s="287"/>
      <c r="C26" s="287"/>
      <c r="D26" s="290"/>
      <c r="E26" s="290"/>
      <c r="F26" s="290"/>
      <c r="G26" s="290"/>
      <c r="H26" s="337"/>
    </row>
    <row r="27" s="283" customFormat="1" spans="1:11">
      <c r="A27" s="335"/>
      <c r="B27" s="335"/>
      <c r="C27" s="335"/>
      <c r="D27" s="335"/>
      <c r="E27" s="335"/>
      <c r="F27" s="335"/>
      <c r="G27" s="335"/>
      <c r="H27" s="335"/>
      <c r="I27" s="335"/>
      <c r="J27" s="335"/>
    </row>
    <row r="28" s="283" customFormat="1" spans="1:11">
      <c r="A28" s="335"/>
      <c r="B28" s="335"/>
      <c r="C28" s="338"/>
      <c r="D28" s="335"/>
      <c r="E28" s="335"/>
      <c r="F28" s="335"/>
      <c r="G28" s="335"/>
      <c r="H28" s="335"/>
      <c r="I28" s="335"/>
      <c r="J28" s="335"/>
    </row>
    <row r="29" s="283" customFormat="1" spans="1:11">
      <c r="A29" s="335"/>
      <c r="B29" s="335"/>
      <c r="C29" s="338"/>
      <c r="D29" s="335"/>
      <c r="E29" s="335"/>
      <c r="F29" s="335"/>
      <c r="G29" s="335"/>
      <c r="H29" s="335"/>
      <c r="I29" s="335"/>
      <c r="J29" s="335"/>
    </row>
    <row r="30" s="284" customFormat="1" ht="16.8" spans="1:11">
      <c r="A30" s="339"/>
      <c r="D30" s="340"/>
    </row>
    <row r="31" spans="1:11">
      <c r="A31" s="336"/>
      <c r="B31" s="336"/>
      <c r="C31" s="290"/>
      <c r="D31" s="290"/>
      <c r="E31" s="290"/>
      <c r="F31" s="290"/>
      <c r="G31" s="290"/>
      <c r="H31" s="290"/>
      <c r="J31" s="288"/>
      <c r="K31" s="288"/>
    </row>
    <row r="32" spans="1:11">
      <c r="A32" s="336"/>
      <c r="B32" s="336"/>
      <c r="C32" s="290"/>
      <c r="D32" s="332"/>
      <c r="H32" s="288"/>
      <c r="J32" s="288"/>
      <c r="K32" s="288"/>
    </row>
    <row r="33" s="280" customFormat="1" ht="18" spans="1:10">
      <c r="A33" s="341"/>
      <c r="B33" s="342"/>
      <c r="C33" s="341"/>
      <c r="D33" s="343"/>
    </row>
    <row r="34" s="283" customFormat="1" spans="1:10">
      <c r="A34" s="335"/>
      <c r="B34" s="335"/>
      <c r="C34" s="344"/>
      <c r="D34" s="335"/>
      <c r="E34" s="335"/>
      <c r="F34" s="335"/>
      <c r="G34" s="335"/>
      <c r="H34" s="335"/>
      <c r="I34" s="335"/>
      <c r="J34" s="335"/>
    </row>
    <row r="35" s="283" customFormat="1" spans="1:10">
      <c r="A35" s="335"/>
      <c r="B35" s="335"/>
      <c r="C35" s="344"/>
      <c r="D35" s="335"/>
      <c r="E35" s="335"/>
      <c r="F35" s="335"/>
      <c r="G35" s="335"/>
      <c r="H35" s="335"/>
      <c r="I35" s="335"/>
      <c r="J35" s="335"/>
    </row>
    <row r="36" s="284" customFormat="1" ht="16.8" spans="1:10">
      <c r="A36" s="339"/>
      <c r="D36" s="340"/>
    </row>
  </sheetData>
  <mergeCells count="12">
    <mergeCell ref="A1:K1"/>
    <mergeCell ref="A2:K2"/>
    <mergeCell ref="D3:G3"/>
    <mergeCell ref="F15:G15"/>
    <mergeCell ref="F19:G19"/>
    <mergeCell ref="A3:A4"/>
    <mergeCell ref="B3:B4"/>
    <mergeCell ref="C3:C4"/>
    <mergeCell ref="H3:H4"/>
    <mergeCell ref="I3:I4"/>
    <mergeCell ref="J3:J4"/>
    <mergeCell ref="K3:K4"/>
  </mergeCells>
  <printOptions gridLines="1"/>
  <pageMargins left="0" right="0" top="0.25" bottom="0" header="0" footer="0"/>
  <pageSetup paperSize="9" scale="76" orientation="portrait"/>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P38"/>
  <sheetViews>
    <sheetView view="pageBreakPreview" zoomScale="80" zoomScaleNormal="80" topLeftCell="A25" workbookViewId="0">
      <selection activeCell="Q7" sqref="Q7"/>
    </sheetView>
  </sheetViews>
  <sheetFormatPr defaultColWidth="9.17592592592593" defaultRowHeight="13.2"/>
  <cols>
    <col min="1" max="1" width="5.38888888888889" style="242" customWidth="1"/>
    <col min="2" max="2" width="10.1111111111111" style="243" customWidth="1"/>
    <col min="3" max="3" width="34.6574074074074" style="243" customWidth="1"/>
    <col min="4" max="4" width="7.00925925925926" style="243" customWidth="1"/>
    <col min="5" max="5" width="10.3796296296296" style="243" customWidth="1"/>
    <col min="6" max="7" width="9.30555555555556" style="243" customWidth="1"/>
    <col min="8" max="8" width="13.0740740740741" style="243" customWidth="1"/>
    <col min="9" max="9" width="7.82407407407407" style="243" customWidth="1"/>
    <col min="10" max="10" width="10.6481481481481" style="243" customWidth="1"/>
    <col min="11" max="11" width="13.4814814814815" style="243" customWidth="1"/>
    <col min="12" max="16384" width="9.17592592592593" style="243"/>
  </cols>
  <sheetData>
    <row r="1" ht="50.25" customHeight="1" spans="1:11">
      <c r="A1" s="244" t="s">
        <v>257</v>
      </c>
      <c r="B1" s="245"/>
      <c r="C1" s="245"/>
      <c r="D1" s="245"/>
      <c r="E1" s="245"/>
      <c r="F1" s="245"/>
      <c r="G1" s="245"/>
      <c r="H1" s="245"/>
      <c r="I1" s="245"/>
      <c r="J1" s="245"/>
      <c r="K1" s="246"/>
    </row>
    <row r="2" ht="18.75" customHeight="1" spans="1:11">
      <c r="A2" s="247" t="s">
        <v>121</v>
      </c>
      <c r="B2" s="248"/>
      <c r="C2" s="248"/>
      <c r="D2" s="248"/>
      <c r="E2" s="248"/>
      <c r="F2" s="248"/>
      <c r="G2" s="248"/>
      <c r="H2" s="248"/>
      <c r="I2" s="248"/>
      <c r="J2" s="248"/>
      <c r="K2" s="249"/>
    </row>
    <row r="3" ht="20.25" customHeight="1" spans="1:11">
      <c r="A3" s="250" t="s">
        <v>248</v>
      </c>
      <c r="B3" s="251" t="s">
        <v>3</v>
      </c>
      <c r="C3" s="252" t="s">
        <v>4</v>
      </c>
      <c r="D3" s="251" t="s">
        <v>258</v>
      </c>
      <c r="E3" s="251"/>
      <c r="F3" s="251"/>
      <c r="G3" s="251"/>
      <c r="H3" s="251" t="s">
        <v>5</v>
      </c>
      <c r="I3" s="251" t="s">
        <v>6</v>
      </c>
      <c r="J3" s="251" t="s">
        <v>7</v>
      </c>
      <c r="K3" s="253" t="s">
        <v>8</v>
      </c>
    </row>
    <row r="4" ht="16.5" customHeight="1" spans="1:11">
      <c r="A4" s="254"/>
      <c r="B4" s="255"/>
      <c r="C4" s="256"/>
      <c r="D4" s="255" t="s">
        <v>250</v>
      </c>
      <c r="E4" s="255" t="s">
        <v>251</v>
      </c>
      <c r="F4" s="255" t="s">
        <v>252</v>
      </c>
      <c r="G4" s="255" t="s">
        <v>253</v>
      </c>
      <c r="H4" s="255"/>
      <c r="I4" s="255"/>
      <c r="J4" s="255"/>
      <c r="K4" s="257"/>
    </row>
    <row r="5" ht="16.5" customHeight="1" spans="1:11">
      <c r="A5" s="258"/>
      <c r="B5" s="259"/>
      <c r="C5" s="260"/>
      <c r="D5" s="259"/>
      <c r="E5" s="259"/>
      <c r="F5" s="259"/>
      <c r="G5" s="259"/>
      <c r="H5" s="259"/>
      <c r="I5" s="259"/>
      <c r="J5" s="259"/>
      <c r="K5" s="261"/>
    </row>
    <row r="6" ht="31.2" spans="1:11">
      <c r="A6" s="262">
        <f>1</f>
        <v>1</v>
      </c>
      <c r="B6" s="263"/>
      <c r="C6" s="264" t="s">
        <v>95</v>
      </c>
      <c r="D6" s="265"/>
      <c r="E6" s="266"/>
      <c r="F6" s="266"/>
      <c r="G6" s="265"/>
      <c r="H6" s="266"/>
      <c r="I6" s="265"/>
      <c r="J6" s="266"/>
      <c r="K6" s="266"/>
    </row>
    <row r="7" ht="93.6" spans="1:11">
      <c r="A7" s="267"/>
      <c r="B7" s="263">
        <v>3.2</v>
      </c>
      <c r="C7" s="264" t="s">
        <v>122</v>
      </c>
      <c r="D7" s="265"/>
      <c r="E7" s="266"/>
      <c r="F7" s="266"/>
      <c r="G7" s="265"/>
      <c r="H7" s="266"/>
      <c r="I7" s="265"/>
      <c r="J7" s="266"/>
      <c r="K7" s="266"/>
    </row>
    <row r="8" ht="15.6" spans="1:11">
      <c r="A8" s="262"/>
      <c r="B8" s="263"/>
      <c r="C8" s="268" t="s">
        <v>259</v>
      </c>
      <c r="D8" s="265">
        <v>2</v>
      </c>
      <c r="E8" s="266">
        <v>75</v>
      </c>
      <c r="F8" s="266">
        <v>6</v>
      </c>
      <c r="G8" s="266">
        <v>0.3</v>
      </c>
      <c r="H8" s="266">
        <f>PRODUCT(D8:G8)</f>
        <v>270</v>
      </c>
      <c r="I8" s="265"/>
      <c r="J8" s="266"/>
      <c r="K8" s="266"/>
    </row>
    <row r="9" ht="15.6" spans="1:11">
      <c r="A9" s="262"/>
      <c r="B9" s="263"/>
      <c r="C9" s="264"/>
      <c r="D9" s="265"/>
      <c r="E9" s="266"/>
      <c r="F9" s="269" t="s">
        <v>78</v>
      </c>
      <c r="G9" s="269"/>
      <c r="H9" s="269">
        <f>SUM(H8:H8)</f>
        <v>270</v>
      </c>
      <c r="I9" s="265" t="s">
        <v>11</v>
      </c>
      <c r="J9" s="266">
        <v>95</v>
      </c>
      <c r="K9" s="266">
        <f>ROUNDUP(J9*H9,0)</f>
        <v>25650</v>
      </c>
    </row>
    <row r="10" ht="15" customHeight="1" spans="1:11">
      <c r="A10" s="262"/>
      <c r="B10" s="263"/>
      <c r="C10" s="264"/>
      <c r="D10" s="265"/>
      <c r="E10" s="266"/>
      <c r="F10" s="266"/>
      <c r="G10" s="265"/>
      <c r="H10" s="266"/>
      <c r="I10" s="265"/>
      <c r="J10" s="266"/>
      <c r="K10" s="266"/>
    </row>
    <row r="11" ht="162.75" customHeight="1" spans="1:11">
      <c r="A11" s="262">
        <f>A6+1</f>
        <v>2</v>
      </c>
      <c r="B11" s="263">
        <v>3.13</v>
      </c>
      <c r="C11" s="264" t="s">
        <v>123</v>
      </c>
      <c r="D11" s="265"/>
      <c r="E11" s="266"/>
      <c r="F11" s="266"/>
      <c r="G11" s="265"/>
      <c r="H11" s="266"/>
      <c r="I11" s="265"/>
      <c r="J11" s="266"/>
      <c r="K11" s="266"/>
    </row>
    <row r="12" ht="15.6" spans="1:11">
      <c r="A12" s="262"/>
      <c r="B12" s="263"/>
      <c r="C12" s="268" t="s">
        <v>259</v>
      </c>
      <c r="D12" s="265">
        <v>2</v>
      </c>
      <c r="E12" s="266">
        <v>75</v>
      </c>
      <c r="F12" s="266">
        <v>6</v>
      </c>
      <c r="G12" s="266">
        <v>0.2</v>
      </c>
      <c r="H12" s="266">
        <f>PRODUCT(D12:G12)</f>
        <v>180</v>
      </c>
      <c r="I12" s="265"/>
      <c r="J12" s="266"/>
      <c r="K12" s="266"/>
    </row>
    <row r="13" ht="15.6" spans="1:11">
      <c r="A13" s="262"/>
      <c r="B13" s="263"/>
      <c r="C13" s="264"/>
      <c r="D13" s="265"/>
      <c r="E13" s="266"/>
      <c r="F13" s="269" t="s">
        <v>78</v>
      </c>
      <c r="G13" s="269"/>
      <c r="H13" s="269">
        <f>SUM(H12:H12)</f>
        <v>180</v>
      </c>
      <c r="I13" s="265" t="s">
        <v>11</v>
      </c>
      <c r="J13" s="266">
        <v>250</v>
      </c>
      <c r="K13" s="266">
        <f>ROUNDUP(J13*H13,0)</f>
        <v>45000</v>
      </c>
    </row>
    <row r="14" ht="15.6" spans="1:11">
      <c r="A14" s="262"/>
      <c r="B14" s="263"/>
      <c r="C14" s="264"/>
      <c r="D14" s="265"/>
      <c r="E14" s="266"/>
      <c r="F14" s="266"/>
      <c r="G14" s="265"/>
      <c r="H14" s="266"/>
      <c r="I14" s="265"/>
      <c r="J14" s="266"/>
      <c r="K14" s="266"/>
    </row>
    <row r="15" ht="178.5" customHeight="1" spans="1:11">
      <c r="A15" s="262">
        <f>A11+1</f>
        <v>3</v>
      </c>
      <c r="B15" s="263">
        <v>4.1</v>
      </c>
      <c r="C15" s="264" t="s">
        <v>124</v>
      </c>
      <c r="D15" s="265"/>
      <c r="E15" s="266"/>
      <c r="F15" s="266"/>
      <c r="G15" s="265"/>
      <c r="H15" s="266"/>
      <c r="I15" s="265"/>
      <c r="J15" s="266"/>
      <c r="K15" s="266"/>
    </row>
    <row r="16" ht="31.2" spans="1:11">
      <c r="A16" s="262"/>
      <c r="B16" s="263" t="s">
        <v>102</v>
      </c>
      <c r="C16" s="264" t="s">
        <v>125</v>
      </c>
      <c r="D16" s="265"/>
      <c r="E16" s="266"/>
      <c r="F16" s="266"/>
      <c r="G16" s="265"/>
      <c r="H16" s="266"/>
      <c r="I16" s="265"/>
      <c r="J16" s="266"/>
      <c r="K16" s="266"/>
    </row>
    <row r="17" ht="15.6" spans="1:11">
      <c r="A17" s="262"/>
      <c r="B17" s="263" t="s">
        <v>104</v>
      </c>
      <c r="C17" s="264" t="s">
        <v>126</v>
      </c>
      <c r="D17" s="265"/>
      <c r="E17" s="266"/>
      <c r="F17" s="266"/>
      <c r="G17" s="265"/>
      <c r="H17" s="266"/>
      <c r="I17" s="265"/>
      <c r="J17" s="266"/>
      <c r="K17" s="266"/>
    </row>
    <row r="18" ht="15.6" spans="1:11">
      <c r="A18" s="262"/>
      <c r="B18" s="263" t="s">
        <v>106</v>
      </c>
      <c r="C18" s="264" t="s">
        <v>127</v>
      </c>
      <c r="D18" s="265"/>
      <c r="E18" s="266"/>
      <c r="F18" s="266"/>
      <c r="G18" s="265"/>
      <c r="H18" s="266"/>
      <c r="I18" s="265"/>
      <c r="J18" s="266"/>
      <c r="K18" s="266"/>
    </row>
    <row r="19" ht="15.6" spans="1:11">
      <c r="A19" s="262"/>
      <c r="B19" s="263"/>
      <c r="C19" s="268" t="s">
        <v>259</v>
      </c>
      <c r="D19" s="265">
        <v>2</v>
      </c>
      <c r="E19" s="266">
        <v>75</v>
      </c>
      <c r="F19" s="266">
        <v>6</v>
      </c>
      <c r="G19" s="266">
        <v>0.1</v>
      </c>
      <c r="H19" s="266">
        <f>PRODUCT(D19:G19)</f>
        <v>90</v>
      </c>
      <c r="I19" s="265"/>
      <c r="J19" s="266"/>
      <c r="K19" s="266"/>
    </row>
    <row r="20" ht="15.6" spans="1:11">
      <c r="A20" s="262"/>
      <c r="B20" s="263"/>
      <c r="C20" s="264"/>
      <c r="D20" s="265"/>
      <c r="E20" s="266"/>
      <c r="F20" s="269" t="s">
        <v>78</v>
      </c>
      <c r="G20" s="269"/>
      <c r="H20" s="269">
        <f>SUM(H19:H19)</f>
        <v>90</v>
      </c>
      <c r="I20" s="265" t="s">
        <v>11</v>
      </c>
      <c r="J20" s="266">
        <v>1423</v>
      </c>
      <c r="K20" s="266">
        <f>ROUNDUP(J20*H20,0)</f>
        <v>128070</v>
      </c>
    </row>
    <row r="21" ht="15.6" spans="1:11">
      <c r="A21" s="262"/>
      <c r="B21" s="263"/>
      <c r="C21" s="264"/>
      <c r="D21" s="265"/>
      <c r="E21" s="266"/>
      <c r="F21" s="266"/>
      <c r="G21" s="265"/>
      <c r="H21" s="266"/>
      <c r="I21" s="265"/>
      <c r="J21" s="266"/>
      <c r="K21" s="266"/>
    </row>
    <row r="22" ht="187.2" spans="1:11">
      <c r="A22" s="262">
        <f>A15+1</f>
        <v>4</v>
      </c>
      <c r="B22" s="263">
        <v>4.1</v>
      </c>
      <c r="C22" s="264" t="s">
        <v>128</v>
      </c>
      <c r="D22" s="265"/>
      <c r="E22" s="266"/>
      <c r="F22" s="266"/>
      <c r="G22" s="265"/>
      <c r="H22" s="266"/>
      <c r="I22" s="265"/>
      <c r="J22" s="266"/>
      <c r="K22" s="266"/>
    </row>
    <row r="23" ht="15.6" spans="1:11">
      <c r="A23" s="262"/>
      <c r="B23" s="263"/>
      <c r="C23" s="268" t="s">
        <v>259</v>
      </c>
      <c r="D23" s="265">
        <v>2</v>
      </c>
      <c r="E23" s="266">
        <v>75</v>
      </c>
      <c r="F23" s="266">
        <v>5</v>
      </c>
      <c r="G23" s="266">
        <v>0.1</v>
      </c>
      <c r="H23" s="266">
        <f>PRODUCT(D23:G23)</f>
        <v>75</v>
      </c>
      <c r="I23" s="265"/>
      <c r="J23" s="266"/>
      <c r="K23" s="266"/>
    </row>
    <row r="24" ht="15.6" spans="1:11">
      <c r="A24" s="262"/>
      <c r="B24" s="263"/>
      <c r="C24" s="264"/>
      <c r="D24" s="265"/>
      <c r="E24" s="266"/>
      <c r="F24" s="269" t="s">
        <v>78</v>
      </c>
      <c r="G24" s="269"/>
      <c r="H24" s="269">
        <f>SUM(H23:H23)</f>
        <v>75</v>
      </c>
      <c r="I24" s="265" t="s">
        <v>11</v>
      </c>
      <c r="J24" s="266">
        <v>1434</v>
      </c>
      <c r="K24" s="266">
        <f>ROUNDUP(J24*H24,0)</f>
        <v>107550</v>
      </c>
    </row>
    <row r="25" ht="15.6" spans="1:11">
      <c r="A25" s="262"/>
      <c r="B25" s="263"/>
      <c r="C25" s="264"/>
      <c r="D25" s="265"/>
      <c r="E25" s="266"/>
      <c r="F25" s="266"/>
      <c r="G25" s="265"/>
      <c r="H25" s="266"/>
      <c r="I25" s="265"/>
      <c r="J25" s="266"/>
      <c r="K25" s="266"/>
    </row>
    <row r="26" s="241" customFormat="1" ht="94.5" customHeight="1" spans="1:11">
      <c r="A26" s="262">
        <f>A22+1</f>
        <v>5</v>
      </c>
      <c r="B26" s="263" t="s">
        <v>129</v>
      </c>
      <c r="C26" s="264" t="s">
        <v>130</v>
      </c>
      <c r="D26" s="265"/>
      <c r="E26" s="266"/>
      <c r="F26" s="266"/>
      <c r="G26" s="266"/>
      <c r="H26" s="266"/>
      <c r="I26" s="265"/>
      <c r="J26" s="266"/>
      <c r="K26" s="266"/>
    </row>
    <row r="27" s="241" customFormat="1" ht="48.75" customHeight="1" spans="1:11">
      <c r="A27" s="262"/>
      <c r="B27" s="263" t="s">
        <v>131</v>
      </c>
      <c r="C27" s="264" t="s">
        <v>13</v>
      </c>
      <c r="D27" s="265"/>
      <c r="E27" s="266"/>
      <c r="F27" s="266"/>
      <c r="G27" s="266"/>
      <c r="H27" s="266"/>
      <c r="I27" s="265"/>
      <c r="J27" s="266"/>
      <c r="K27" s="266"/>
    </row>
    <row r="28" s="241" customFormat="1" ht="15.6" spans="1:11">
      <c r="A28" s="262"/>
      <c r="B28" s="263"/>
      <c r="C28" s="268" t="s">
        <v>259</v>
      </c>
      <c r="D28" s="265">
        <v>2</v>
      </c>
      <c r="E28" s="266">
        <v>75</v>
      </c>
      <c r="F28" s="266">
        <v>5</v>
      </c>
      <c r="G28" s="266">
        <v>0.1</v>
      </c>
      <c r="H28" s="266">
        <f>PRODUCT(D28:G28)</f>
        <v>75</v>
      </c>
      <c r="I28" s="265"/>
      <c r="J28" s="266"/>
      <c r="K28" s="266"/>
    </row>
    <row r="29" s="241" customFormat="1" ht="15.6" spans="1:11">
      <c r="A29" s="262"/>
      <c r="B29" s="263"/>
      <c r="C29" s="264"/>
      <c r="D29" s="265"/>
      <c r="E29" s="266"/>
      <c r="F29" s="269" t="s">
        <v>78</v>
      </c>
      <c r="G29" s="269"/>
      <c r="H29" s="269">
        <f>SUM(H28:H28)</f>
        <v>75</v>
      </c>
      <c r="I29" s="265" t="s">
        <v>11</v>
      </c>
      <c r="J29" s="266">
        <v>2970</v>
      </c>
      <c r="K29" s="266">
        <f>ROUNDUP(J29*H29,0)</f>
        <v>222750</v>
      </c>
    </row>
    <row r="30" s="241" customFormat="1" ht="15.6" spans="1:11">
      <c r="A30" s="262"/>
      <c r="B30" s="263"/>
      <c r="C30" s="264"/>
      <c r="D30" s="265"/>
      <c r="E30" s="266"/>
      <c r="F30" s="269"/>
      <c r="G30" s="269"/>
      <c r="H30" s="269"/>
      <c r="I30" s="265"/>
      <c r="J30" s="266"/>
      <c r="K30" s="266"/>
    </row>
    <row r="31" ht="146.25" customHeight="1" spans="1:11">
      <c r="A31" s="262">
        <f>A26+1</f>
        <v>6</v>
      </c>
      <c r="B31" s="263">
        <v>4.15</v>
      </c>
      <c r="C31" s="264" t="s">
        <v>132</v>
      </c>
      <c r="D31" s="265"/>
      <c r="E31" s="266"/>
      <c r="F31" s="266"/>
      <c r="G31" s="265"/>
      <c r="H31" s="266"/>
      <c r="I31" s="265"/>
      <c r="J31" s="266"/>
      <c r="K31" s="266"/>
    </row>
    <row r="32" ht="51" customHeight="1" spans="1:11">
      <c r="A32" s="262"/>
      <c r="B32" s="263" t="s">
        <v>133</v>
      </c>
      <c r="C32" s="264" t="s">
        <v>134</v>
      </c>
      <c r="D32" s="265"/>
      <c r="E32" s="266"/>
      <c r="F32" s="266"/>
      <c r="G32" s="265"/>
      <c r="H32" s="266"/>
      <c r="I32" s="265"/>
      <c r="J32" s="266"/>
      <c r="K32" s="266"/>
    </row>
    <row r="33" ht="15.6" spans="1:16">
      <c r="A33" s="262"/>
      <c r="B33" s="263"/>
      <c r="C33" s="268" t="s">
        <v>259</v>
      </c>
      <c r="D33" s="265">
        <v>2</v>
      </c>
      <c r="E33" s="266">
        <v>75</v>
      </c>
      <c r="F33" s="266">
        <v>5</v>
      </c>
      <c r="G33" s="265"/>
      <c r="H33" s="266">
        <f>PRODUCT(D33:G33)</f>
        <v>750</v>
      </c>
      <c r="I33" s="265"/>
      <c r="J33" s="266"/>
      <c r="K33" s="266"/>
      <c r="P33" s="270"/>
    </row>
    <row r="34" ht="15.6" spans="1:16">
      <c r="A34" s="262"/>
      <c r="B34" s="263"/>
      <c r="C34" s="264"/>
      <c r="D34" s="265"/>
      <c r="E34" s="266"/>
      <c r="F34" s="269" t="s">
        <v>78</v>
      </c>
      <c r="G34" s="269"/>
      <c r="H34" s="269">
        <f>SUM(H33:H33)</f>
        <v>750</v>
      </c>
      <c r="I34" s="265" t="s">
        <v>135</v>
      </c>
      <c r="J34" s="266">
        <v>647</v>
      </c>
      <c r="K34" s="266">
        <f>ROUNDUP(J34*H34,0)</f>
        <v>485250</v>
      </c>
      <c r="P34" s="270"/>
    </row>
    <row r="36" ht="15.6" spans="1:16">
      <c r="A36" s="271"/>
      <c r="B36" s="272"/>
      <c r="C36" s="273"/>
      <c r="D36" s="274"/>
      <c r="E36" s="275"/>
      <c r="F36" s="275"/>
      <c r="G36" s="275"/>
      <c r="H36" s="276"/>
      <c r="I36" s="277" t="s">
        <v>78</v>
      </c>
      <c r="J36" s="278"/>
      <c r="K36" s="279">
        <f>SUM(K6:K35)</f>
        <v>1014270</v>
      </c>
    </row>
    <row r="37" ht="15.6" spans="1:16">
      <c r="A37" s="271"/>
      <c r="B37" s="272"/>
      <c r="C37" s="273"/>
      <c r="D37" s="274"/>
      <c r="E37" s="275"/>
      <c r="F37" s="275"/>
      <c r="G37" s="275"/>
      <c r="H37" s="276"/>
      <c r="I37" s="277"/>
      <c r="J37" s="278"/>
      <c r="K37" s="279"/>
    </row>
    <row r="38" ht="15.6" spans="1:16">
      <c r="A38" s="271"/>
      <c r="B38" s="272"/>
      <c r="C38" s="273"/>
      <c r="D38" s="274"/>
      <c r="E38" s="275"/>
      <c r="F38" s="275"/>
      <c r="G38" s="275"/>
      <c r="H38" s="276"/>
      <c r="I38" s="277" t="s">
        <v>79</v>
      </c>
      <c r="J38" s="278"/>
      <c r="K38" s="279">
        <f>K36/100000</f>
        <v>10.1427</v>
      </c>
    </row>
  </sheetData>
  <mergeCells count="18">
    <mergeCell ref="A1:K1"/>
    <mergeCell ref="A2:K2"/>
    <mergeCell ref="D3:G3"/>
    <mergeCell ref="F9:G9"/>
    <mergeCell ref="F13:G13"/>
    <mergeCell ref="F20:G20"/>
    <mergeCell ref="F24:G24"/>
    <mergeCell ref="F29:G29"/>
    <mergeCell ref="F34:G34"/>
    <mergeCell ref="I36:J36"/>
    <mergeCell ref="I38:J38"/>
    <mergeCell ref="A3:A4"/>
    <mergeCell ref="B3:B4"/>
    <mergeCell ref="C3:C4"/>
    <mergeCell ref="H3:H4"/>
    <mergeCell ref="I3:I4"/>
    <mergeCell ref="J3:J4"/>
    <mergeCell ref="K3:K4"/>
  </mergeCells>
  <pageMargins left="0" right="0" top="0.25" bottom="0" header="0" footer="0"/>
  <pageSetup paperSize="9" scale="78" orientation="portrait"/>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2"/>
  <sheetViews>
    <sheetView view="pageBreakPreview" zoomScale="70" zoomScaleNormal="100" workbookViewId="0">
      <selection activeCell="K7" sqref="K7"/>
    </sheetView>
  </sheetViews>
  <sheetFormatPr defaultColWidth="9.17592592592593" defaultRowHeight="18.6"/>
  <cols>
    <col min="1" max="1" width="17.1296296296296" style="42" customWidth="1"/>
    <col min="2" max="2" width="73.462962962963" style="42" customWidth="1"/>
    <col min="3" max="3" width="18.6111111111111" style="42" customWidth="1"/>
    <col min="4" max="4" width="11.5925925925926" style="42" customWidth="1"/>
    <col min="5" max="5" width="8.62962962962963" style="42" customWidth="1"/>
    <col min="6" max="6" width="9.03703703703704" style="42" customWidth="1"/>
    <col min="7" max="7" width="9.17592592592593" style="42" customWidth="1"/>
    <col min="8" max="8" width="10.6481481481481" style="42" customWidth="1"/>
    <col min="9" max="9" width="8.75925925925926" style="42" customWidth="1"/>
    <col min="10" max="10" width="27.3796296296296" style="42" customWidth="1"/>
    <col min="11" max="11" width="31.4166666666667" style="42" customWidth="1"/>
    <col min="12" max="16384" width="9.17592592592593" style="42"/>
  </cols>
  <sheetData>
    <row r="1" spans="1:10">
      <c r="A1" s="43" t="s">
        <v>260</v>
      </c>
      <c r="B1" s="43"/>
      <c r="C1" s="43"/>
      <c r="D1" s="43"/>
      <c r="E1" s="43"/>
      <c r="F1" s="43"/>
      <c r="G1" s="43"/>
      <c r="H1" s="43"/>
      <c r="I1" s="43"/>
      <c r="J1" s="43"/>
    </row>
    <row r="2" spans="1:10">
      <c r="A2" s="44" t="s">
        <v>261</v>
      </c>
      <c r="B2" s="44"/>
      <c r="C2" s="44"/>
      <c r="D2" s="44"/>
      <c r="E2" s="44"/>
      <c r="F2" s="44"/>
      <c r="G2" s="44"/>
      <c r="H2" s="44"/>
      <c r="I2" s="44"/>
      <c r="J2" s="44"/>
    </row>
    <row r="3" spans="1:10">
      <c r="A3" s="45" t="s">
        <v>248</v>
      </c>
      <c r="B3" s="45" t="s">
        <v>4</v>
      </c>
      <c r="C3" s="45"/>
      <c r="D3" s="46" t="s">
        <v>262</v>
      </c>
      <c r="E3" s="46"/>
      <c r="F3" s="46"/>
      <c r="G3" s="46"/>
      <c r="H3" s="47" t="s">
        <v>5</v>
      </c>
      <c r="I3" s="45" t="s">
        <v>6</v>
      </c>
      <c r="J3" s="47" t="s">
        <v>8</v>
      </c>
    </row>
    <row r="4" spans="1:10">
      <c r="A4" s="45"/>
      <c r="B4" s="45"/>
      <c r="C4" s="45" t="s">
        <v>263</v>
      </c>
      <c r="D4" s="45" t="s">
        <v>250</v>
      </c>
      <c r="E4" s="47" t="s">
        <v>251</v>
      </c>
      <c r="F4" s="47" t="s">
        <v>252</v>
      </c>
      <c r="G4" s="47" t="s">
        <v>253</v>
      </c>
      <c r="H4" s="47"/>
      <c r="I4" s="45"/>
      <c r="J4" s="47"/>
    </row>
    <row r="5" ht="18.95" customHeight="1" spans="1:10">
      <c r="A5" s="48">
        <v>1</v>
      </c>
      <c r="B5" s="49" t="s">
        <v>264</v>
      </c>
      <c r="C5" s="49"/>
      <c r="D5" s="50"/>
      <c r="E5" s="50"/>
      <c r="F5" s="50"/>
      <c r="G5" s="50"/>
      <c r="H5" s="50"/>
      <c r="I5" s="49"/>
      <c r="J5" s="50"/>
    </row>
    <row r="6" ht="47.1" customHeight="1" spans="1:10">
      <c r="A6" s="48">
        <v>1.01</v>
      </c>
      <c r="B6" s="51" t="s">
        <v>265</v>
      </c>
      <c r="C6" s="51" t="s">
        <v>266</v>
      </c>
      <c r="D6" s="49"/>
      <c r="E6" s="50"/>
      <c r="F6" s="50"/>
      <c r="G6" s="50"/>
      <c r="H6" s="52"/>
      <c r="I6" s="51"/>
      <c r="J6" s="53"/>
    </row>
    <row r="7" ht="23.1" customHeight="1" spans="1:10">
      <c r="A7" s="48"/>
      <c r="B7" s="51" t="s">
        <v>267</v>
      </c>
      <c r="C7" s="51" t="s">
        <v>268</v>
      </c>
      <c r="D7" s="49"/>
      <c r="E7" s="50"/>
      <c r="F7" s="50"/>
      <c r="G7" s="50"/>
      <c r="H7" s="54">
        <v>50</v>
      </c>
      <c r="I7" s="51" t="s">
        <v>11</v>
      </c>
      <c r="J7" s="53"/>
    </row>
    <row r="8" ht="117.95" customHeight="1" spans="1:10">
      <c r="A8" s="48">
        <v>1.02</v>
      </c>
      <c r="B8" s="51" t="s">
        <v>269</v>
      </c>
      <c r="C8" s="51">
        <v>2.8</v>
      </c>
      <c r="D8" s="49"/>
      <c r="E8" s="50"/>
      <c r="F8" s="50"/>
      <c r="G8" s="50"/>
      <c r="H8" s="54">
        <v>95</v>
      </c>
      <c r="I8" s="51" t="s">
        <v>11</v>
      </c>
      <c r="J8" s="53"/>
    </row>
    <row r="9" ht="15.95" customHeight="1" spans="1:10">
      <c r="A9" s="48"/>
      <c r="B9" s="51" t="s">
        <v>270</v>
      </c>
      <c r="C9" s="51" t="s">
        <v>271</v>
      </c>
      <c r="D9" s="55"/>
      <c r="E9" s="56"/>
      <c r="F9" s="50"/>
      <c r="G9" s="50"/>
      <c r="H9" s="56"/>
      <c r="I9" s="51"/>
      <c r="J9" s="53"/>
    </row>
    <row r="10" ht="78.95" customHeight="1" spans="1:10">
      <c r="A10" s="48">
        <v>1.03</v>
      </c>
      <c r="B10" s="51" t="s">
        <v>272</v>
      </c>
      <c r="C10" s="51">
        <v>2.25</v>
      </c>
      <c r="D10" s="55">
        <v>1</v>
      </c>
      <c r="E10" s="56"/>
      <c r="F10" s="50"/>
      <c r="G10" s="50"/>
      <c r="H10" s="54">
        <v>1173</v>
      </c>
      <c r="I10" s="51" t="s">
        <v>11</v>
      </c>
      <c r="J10" s="53"/>
    </row>
    <row r="11" ht="66.95" customHeight="1" spans="1:10">
      <c r="A11" s="48">
        <v>1.04</v>
      </c>
      <c r="B11" s="57" t="s">
        <v>273</v>
      </c>
      <c r="C11" s="51">
        <v>2.27</v>
      </c>
      <c r="D11" s="53"/>
      <c r="E11" s="56"/>
      <c r="F11" s="56"/>
      <c r="G11" s="56"/>
      <c r="H11" s="58"/>
      <c r="I11" s="51"/>
      <c r="J11" s="53"/>
    </row>
    <row r="12" ht="29.1" customHeight="1" spans="1:10">
      <c r="A12" s="48"/>
      <c r="B12" s="59" t="s">
        <v>274</v>
      </c>
      <c r="C12" s="59"/>
      <c r="D12" s="60"/>
      <c r="E12" s="61"/>
      <c r="F12" s="61"/>
      <c r="G12" s="61"/>
      <c r="H12" s="62"/>
      <c r="I12" s="63"/>
      <c r="J12" s="64"/>
    </row>
    <row r="13" ht="27" customHeight="1" spans="1:10">
      <c r="A13" s="65">
        <v>2</v>
      </c>
      <c r="B13" s="49" t="s">
        <v>275</v>
      </c>
      <c r="C13" s="57"/>
      <c r="D13" s="53"/>
      <c r="E13" s="56"/>
      <c r="F13" s="56"/>
      <c r="G13" s="56"/>
      <c r="H13" s="50"/>
      <c r="I13" s="51"/>
      <c r="J13" s="53"/>
    </row>
    <row r="14" ht="59.1" customHeight="1" spans="1:10">
      <c r="A14" s="65">
        <v>2.01</v>
      </c>
      <c r="B14" s="57" t="s">
        <v>276</v>
      </c>
      <c r="C14" s="57">
        <v>4.1</v>
      </c>
      <c r="D14" s="53"/>
      <c r="E14" s="56"/>
      <c r="F14" s="56"/>
      <c r="G14" s="56"/>
      <c r="H14" s="50"/>
      <c r="I14" s="51"/>
      <c r="J14" s="53"/>
    </row>
    <row r="15" ht="51.95" customHeight="1" spans="1:10">
      <c r="A15" s="65" t="s">
        <v>102</v>
      </c>
      <c r="B15" s="57" t="s">
        <v>277</v>
      </c>
      <c r="C15" s="57" t="s">
        <v>278</v>
      </c>
      <c r="D15" s="53"/>
      <c r="E15" s="56"/>
      <c r="F15" s="56"/>
      <c r="G15" s="56"/>
      <c r="H15" s="58">
        <v>34.75</v>
      </c>
      <c r="I15" s="51" t="s">
        <v>11</v>
      </c>
      <c r="J15" s="53"/>
    </row>
    <row r="16" ht="104.1" customHeight="1" spans="1:10">
      <c r="A16" s="65">
        <v>2.02</v>
      </c>
      <c r="B16" s="57" t="s">
        <v>279</v>
      </c>
      <c r="C16" s="57">
        <v>4.2</v>
      </c>
      <c r="D16" s="53"/>
      <c r="E16" s="56"/>
      <c r="F16" s="56"/>
      <c r="G16" s="56"/>
      <c r="H16" s="56"/>
      <c r="I16" s="53"/>
      <c r="J16" s="53"/>
    </row>
    <row r="17" ht="35.1" customHeight="1" spans="1:10">
      <c r="A17" s="65"/>
      <c r="B17" s="57" t="s">
        <v>280</v>
      </c>
      <c r="C17" s="57" t="s">
        <v>281</v>
      </c>
      <c r="D17" s="53"/>
      <c r="E17" s="56"/>
      <c r="F17" s="56"/>
      <c r="G17" s="56"/>
      <c r="H17" s="56">
        <v>1</v>
      </c>
      <c r="I17" s="53"/>
      <c r="J17" s="53"/>
    </row>
    <row r="18" ht="57" customHeight="1" spans="1:10">
      <c r="A18" s="65">
        <v>2.03</v>
      </c>
      <c r="B18" s="57" t="s">
        <v>282</v>
      </c>
      <c r="C18" s="57">
        <v>4.1</v>
      </c>
      <c r="D18" s="53"/>
      <c r="E18" s="56"/>
      <c r="F18" s="56"/>
      <c r="G18" s="56"/>
      <c r="H18" s="56">
        <v>20</v>
      </c>
      <c r="I18" s="53"/>
      <c r="J18" s="53"/>
    </row>
    <row r="19" ht="87.95" customHeight="1" spans="1:10">
      <c r="A19" s="65">
        <v>2.04</v>
      </c>
      <c r="B19" s="57" t="s">
        <v>283</v>
      </c>
      <c r="C19" s="57" t="s">
        <v>284</v>
      </c>
      <c r="D19" s="53"/>
      <c r="E19" s="56"/>
      <c r="F19" s="56"/>
      <c r="G19" s="56"/>
      <c r="H19" s="56">
        <v>6</v>
      </c>
      <c r="I19" s="53"/>
      <c r="J19" s="53"/>
    </row>
    <row r="20" ht="92.1" customHeight="1" spans="1:10">
      <c r="A20" s="65">
        <v>2.05</v>
      </c>
      <c r="B20" s="57" t="s">
        <v>285</v>
      </c>
      <c r="C20" s="57">
        <v>4.17</v>
      </c>
      <c r="D20" s="53"/>
      <c r="E20" s="56"/>
      <c r="F20" s="56"/>
      <c r="G20" s="56"/>
      <c r="H20" s="56">
        <v>50</v>
      </c>
      <c r="I20" s="53"/>
      <c r="J20" s="53"/>
    </row>
    <row r="21" ht="33" customHeight="1" spans="1:10">
      <c r="A21" s="65"/>
      <c r="B21" s="65" t="s">
        <v>286</v>
      </c>
      <c r="C21" s="66"/>
      <c r="D21" s="67"/>
      <c r="E21" s="68"/>
      <c r="F21" s="68"/>
      <c r="G21" s="68"/>
      <c r="H21" s="68"/>
      <c r="I21" s="67"/>
      <c r="J21" s="69"/>
    </row>
    <row r="22" ht="30.95" customHeight="1" spans="1:10">
      <c r="A22" s="70">
        <v>3</v>
      </c>
      <c r="B22" s="49" t="s">
        <v>287</v>
      </c>
      <c r="C22" s="57">
        <v>5</v>
      </c>
      <c r="D22" s="53"/>
      <c r="E22" s="56"/>
      <c r="F22" s="56"/>
      <c r="G22" s="56"/>
      <c r="H22" s="56"/>
      <c r="I22" s="53"/>
      <c r="J22" s="53"/>
    </row>
    <row r="23" ht="42.95" customHeight="1" spans="1:10">
      <c r="A23" s="70"/>
      <c r="B23" s="57" t="s">
        <v>288</v>
      </c>
      <c r="C23" s="57">
        <v>5.9</v>
      </c>
      <c r="D23" s="53"/>
      <c r="E23" s="56"/>
      <c r="F23" s="56"/>
      <c r="G23" s="56"/>
      <c r="H23" s="56">
        <v>109</v>
      </c>
      <c r="I23" s="53" t="s">
        <v>20</v>
      </c>
      <c r="J23" s="53"/>
    </row>
    <row r="24" ht="39.95" customHeight="1" spans="1:10">
      <c r="A24" s="70" t="s">
        <v>289</v>
      </c>
      <c r="B24" s="57" t="s">
        <v>290</v>
      </c>
      <c r="C24" s="57" t="s">
        <v>291</v>
      </c>
      <c r="D24" s="53"/>
      <c r="E24" s="56"/>
      <c r="F24" s="56"/>
      <c r="G24" s="56"/>
      <c r="H24" s="56"/>
      <c r="I24" s="53"/>
      <c r="J24" s="71"/>
    </row>
    <row r="25" ht="33.95" customHeight="1" spans="1:10">
      <c r="A25" s="70" t="s">
        <v>292</v>
      </c>
      <c r="B25" s="57" t="s">
        <v>293</v>
      </c>
      <c r="C25" s="57" t="s">
        <v>294</v>
      </c>
      <c r="D25" s="53"/>
      <c r="E25" s="56"/>
      <c r="F25" s="56"/>
      <c r="G25" s="56"/>
      <c r="H25" s="56"/>
      <c r="I25" s="53"/>
      <c r="J25" s="72"/>
    </row>
    <row r="26" ht="51.95" customHeight="1" spans="1:10">
      <c r="A26" s="70" t="s">
        <v>295</v>
      </c>
      <c r="B26" s="57" t="s">
        <v>296</v>
      </c>
      <c r="C26" s="57" t="s">
        <v>297</v>
      </c>
      <c r="D26" s="53"/>
      <c r="E26" s="56"/>
      <c r="F26" s="56"/>
      <c r="G26" s="56"/>
      <c r="H26" s="56"/>
      <c r="I26" s="53"/>
      <c r="J26" s="72"/>
    </row>
    <row r="27" ht="38.1" customHeight="1" spans="1:10">
      <c r="A27" s="70" t="s">
        <v>298</v>
      </c>
      <c r="B27" s="57" t="s">
        <v>299</v>
      </c>
      <c r="C27" s="57" t="s">
        <v>300</v>
      </c>
      <c r="D27" s="53"/>
      <c r="E27" s="56"/>
      <c r="F27" s="56"/>
      <c r="G27" s="56"/>
      <c r="H27" s="56"/>
      <c r="I27" s="53"/>
      <c r="J27" s="72"/>
    </row>
    <row r="28" ht="39.95" customHeight="1" spans="1:10">
      <c r="A28" s="70" t="s">
        <v>301</v>
      </c>
      <c r="B28" s="57" t="s">
        <v>302</v>
      </c>
      <c r="C28" s="57" t="s">
        <v>303</v>
      </c>
      <c r="D28" s="53"/>
      <c r="E28" s="56"/>
      <c r="F28" s="56"/>
      <c r="G28" s="56"/>
      <c r="H28" s="56"/>
      <c r="I28" s="53"/>
      <c r="J28" s="72"/>
    </row>
    <row r="29" ht="33.95" customHeight="1" spans="1:10">
      <c r="A29" s="70"/>
      <c r="B29" s="53" t="s">
        <v>304</v>
      </c>
      <c r="C29" s="53"/>
      <c r="D29" s="53"/>
      <c r="E29" s="53"/>
      <c r="F29" s="56"/>
      <c r="G29" s="56"/>
      <c r="H29" s="73">
        <v>606</v>
      </c>
      <c r="I29" s="56" t="s">
        <v>18</v>
      </c>
      <c r="J29" s="72"/>
    </row>
    <row r="30" ht="50.1" customHeight="1" spans="1:10">
      <c r="A30" s="70">
        <v>3.01</v>
      </c>
      <c r="B30" s="57" t="s">
        <v>305</v>
      </c>
      <c r="C30" s="57"/>
      <c r="D30" s="53"/>
      <c r="E30" s="53"/>
      <c r="F30" s="53"/>
      <c r="G30" s="53"/>
      <c r="H30" s="53">
        <v>501</v>
      </c>
      <c r="I30" s="53" t="s">
        <v>53</v>
      </c>
      <c r="J30" s="72"/>
    </row>
    <row r="31" spans="1:10">
      <c r="A31" s="70"/>
      <c r="B31" s="53" t="s">
        <v>306</v>
      </c>
      <c r="C31" s="53"/>
      <c r="D31" s="53"/>
      <c r="E31" s="53"/>
      <c r="F31" s="56"/>
      <c r="G31" s="56"/>
      <c r="H31" s="73">
        <v>1650</v>
      </c>
      <c r="I31" s="56" t="s">
        <v>18</v>
      </c>
      <c r="J31" s="72"/>
    </row>
    <row r="32" spans="1:10">
      <c r="A32" s="74"/>
      <c r="B32" s="53" t="s">
        <v>307</v>
      </c>
      <c r="C32" s="53"/>
      <c r="D32" s="53"/>
      <c r="E32" s="53"/>
      <c r="F32" s="56"/>
      <c r="G32" s="56"/>
      <c r="H32" s="55">
        <v>600</v>
      </c>
      <c r="I32" s="42" t="s">
        <v>308</v>
      </c>
      <c r="J32" s="72"/>
    </row>
    <row r="33" spans="1:10">
      <c r="A33" s="74"/>
      <c r="B33" s="53" t="s">
        <v>309</v>
      </c>
      <c r="C33" s="53"/>
      <c r="D33" s="53"/>
      <c r="E33" s="53"/>
      <c r="F33" s="56"/>
      <c r="G33" s="56"/>
      <c r="H33" s="55">
        <v>590</v>
      </c>
      <c r="I33" s="56" t="s">
        <v>18</v>
      </c>
      <c r="J33" s="75"/>
    </row>
    <row r="34" spans="1:10">
      <c r="A34" s="74"/>
      <c r="B34" s="53" t="s">
        <v>310</v>
      </c>
      <c r="C34" s="53"/>
      <c r="D34" s="53"/>
      <c r="E34" s="53"/>
      <c r="F34" s="50"/>
      <c r="G34" s="50"/>
      <c r="H34" s="55">
        <f>SUM(H29:H33)</f>
        <v>3947</v>
      </c>
      <c r="I34" s="76" t="s">
        <v>18</v>
      </c>
      <c r="J34" s="53"/>
    </row>
    <row r="35" ht="23.1" customHeight="1" spans="1:10">
      <c r="A35" s="74"/>
      <c r="B35" s="70" t="s">
        <v>274</v>
      </c>
      <c r="C35" s="77"/>
      <c r="D35" s="77"/>
      <c r="E35" s="77"/>
      <c r="F35" s="77"/>
      <c r="G35" s="77"/>
      <c r="H35" s="77"/>
      <c r="I35" s="77"/>
      <c r="J35" s="78"/>
    </row>
    <row r="36" ht="24" customHeight="1" spans="1:10">
      <c r="A36" s="79">
        <v>4</v>
      </c>
      <c r="B36" s="49" t="s">
        <v>311</v>
      </c>
      <c r="C36" s="57"/>
      <c r="D36" s="53"/>
      <c r="E36" s="56"/>
      <c r="F36" s="56"/>
      <c r="G36" s="56"/>
      <c r="H36" s="56"/>
      <c r="I36" s="53"/>
      <c r="J36" s="53"/>
    </row>
    <row r="37" ht="51.95" customHeight="1" spans="1:10">
      <c r="A37" s="79">
        <v>4.01</v>
      </c>
      <c r="B37" s="57" t="s">
        <v>312</v>
      </c>
      <c r="C37" s="80">
        <v>6.1</v>
      </c>
      <c r="D37" s="75"/>
      <c r="E37" s="81"/>
      <c r="F37" s="81"/>
      <c r="G37" s="81"/>
      <c r="H37" s="53"/>
      <c r="I37" s="53"/>
      <c r="J37" s="53"/>
    </row>
    <row r="38" ht="21" customHeight="1" spans="1:10">
      <c r="A38" s="82"/>
      <c r="B38" s="57" t="s">
        <v>313</v>
      </c>
      <c r="C38" s="57">
        <v>6.1</v>
      </c>
      <c r="D38" s="53"/>
      <c r="E38" s="56"/>
      <c r="F38" s="56"/>
      <c r="G38" s="56"/>
      <c r="H38" s="81">
        <v>30</v>
      </c>
      <c r="I38" s="53"/>
      <c r="J38" s="53"/>
    </row>
    <row r="39" ht="54.95" customHeight="1" spans="1:10">
      <c r="A39" s="82">
        <v>4.02</v>
      </c>
      <c r="B39" s="57" t="s">
        <v>314</v>
      </c>
      <c r="C39" s="57">
        <v>6.4</v>
      </c>
      <c r="D39" s="53"/>
      <c r="E39" s="56"/>
      <c r="F39" s="56"/>
      <c r="G39" s="56"/>
      <c r="H39" s="56"/>
      <c r="I39" s="53"/>
      <c r="J39" s="53"/>
    </row>
    <row r="40" ht="23.1" customHeight="1" spans="1:10">
      <c r="A40" s="82" t="s">
        <v>289</v>
      </c>
      <c r="B40" s="57" t="s">
        <v>313</v>
      </c>
      <c r="C40" s="57" t="s">
        <v>315</v>
      </c>
      <c r="D40" s="53"/>
      <c r="E40" s="56"/>
      <c r="F40" s="56"/>
      <c r="G40" s="56"/>
      <c r="H40" s="56">
        <v>31.4</v>
      </c>
      <c r="I40" s="53"/>
      <c r="J40" s="53"/>
    </row>
    <row r="41" ht="69.95" customHeight="1" spans="1:10">
      <c r="A41" s="82">
        <v>4.03</v>
      </c>
      <c r="B41" s="57" t="s">
        <v>316</v>
      </c>
      <c r="C41" s="57">
        <v>6.44</v>
      </c>
      <c r="D41" s="53"/>
      <c r="E41" s="56"/>
      <c r="F41" s="56"/>
      <c r="G41" s="56"/>
      <c r="H41" s="56"/>
      <c r="I41" s="53"/>
      <c r="J41" s="53"/>
    </row>
    <row r="42" ht="18" customHeight="1" spans="1:10">
      <c r="A42" s="82"/>
      <c r="B42" s="83" t="s">
        <v>274</v>
      </c>
      <c r="C42" s="84"/>
      <c r="D42" s="85"/>
      <c r="E42" s="86"/>
      <c r="F42" s="86"/>
      <c r="G42" s="86"/>
      <c r="H42" s="86"/>
      <c r="I42" s="85"/>
      <c r="J42" s="87"/>
    </row>
    <row r="43" ht="21" customHeight="1" spans="1:10">
      <c r="A43" s="88">
        <v>5</v>
      </c>
      <c r="B43" s="49" t="s">
        <v>317</v>
      </c>
      <c r="C43" s="57"/>
      <c r="D43" s="53"/>
      <c r="E43" s="56"/>
      <c r="F43" s="56"/>
      <c r="G43" s="56"/>
      <c r="H43" s="56"/>
      <c r="I43" s="53"/>
      <c r="J43" s="53"/>
    </row>
    <row r="44" ht="62.1" customHeight="1" spans="1:10">
      <c r="A44" s="88"/>
      <c r="B44" s="89" t="s">
        <v>318</v>
      </c>
      <c r="C44" s="57">
        <v>9.48</v>
      </c>
      <c r="D44" s="53"/>
      <c r="E44" s="56"/>
      <c r="F44" s="56"/>
      <c r="G44" s="56"/>
      <c r="H44" s="56"/>
      <c r="I44" s="53"/>
      <c r="J44" s="53"/>
    </row>
    <row r="45" ht="20.1" customHeight="1" spans="1:10">
      <c r="A45" s="88" t="s">
        <v>289</v>
      </c>
      <c r="B45" s="57" t="s">
        <v>319</v>
      </c>
      <c r="C45" s="57"/>
      <c r="D45" s="53"/>
      <c r="E45" s="56"/>
      <c r="F45" s="56"/>
      <c r="G45" s="56"/>
      <c r="H45" s="56"/>
      <c r="I45" s="53"/>
      <c r="J45" s="53"/>
    </row>
    <row r="46" ht="32.1" customHeight="1" spans="1:10">
      <c r="A46" s="88"/>
      <c r="B46" s="90" t="s">
        <v>274</v>
      </c>
      <c r="C46" s="91"/>
      <c r="D46" s="92"/>
      <c r="E46" s="93"/>
      <c r="F46" s="93"/>
      <c r="G46" s="93"/>
      <c r="H46" s="94"/>
      <c r="I46" s="95"/>
      <c r="J46" s="95"/>
    </row>
    <row r="47" ht="23.1" customHeight="1" spans="1:10">
      <c r="A47" s="96">
        <v>7</v>
      </c>
      <c r="B47" s="49" t="s">
        <v>320</v>
      </c>
      <c r="C47" s="57"/>
      <c r="D47" s="53"/>
      <c r="E47" s="56"/>
      <c r="F47" s="56"/>
      <c r="G47" s="56"/>
      <c r="H47" s="56"/>
      <c r="I47" s="53"/>
      <c r="J47" s="53"/>
    </row>
    <row r="48" ht="17.1" customHeight="1" spans="1:10">
      <c r="A48" s="96"/>
      <c r="B48" s="76" t="s">
        <v>321</v>
      </c>
      <c r="C48" s="57"/>
      <c r="D48" s="53"/>
      <c r="E48" s="56"/>
      <c r="F48" s="56"/>
      <c r="G48" s="56"/>
      <c r="H48" s="56">
        <v>540</v>
      </c>
      <c r="I48" s="53" t="s">
        <v>322</v>
      </c>
      <c r="J48" s="53"/>
    </row>
    <row r="49" ht="18" customHeight="1" spans="1:10">
      <c r="A49" s="96"/>
      <c r="B49" s="97" t="s">
        <v>323</v>
      </c>
      <c r="C49" s="76" t="s">
        <v>324</v>
      </c>
      <c r="D49" s="53"/>
      <c r="E49" s="56"/>
      <c r="F49" s="56"/>
      <c r="G49" s="56"/>
      <c r="H49" s="56"/>
      <c r="I49" s="53"/>
      <c r="J49" s="53"/>
    </row>
    <row r="50" ht="24.95" customHeight="1" spans="1:10">
      <c r="A50" s="96"/>
      <c r="B50" s="98" t="s">
        <v>274</v>
      </c>
      <c r="C50" s="99"/>
      <c r="D50" s="100"/>
      <c r="E50" s="101"/>
      <c r="F50" s="101"/>
      <c r="G50" s="101"/>
      <c r="H50" s="101"/>
      <c r="I50" s="100"/>
      <c r="J50" s="102"/>
    </row>
    <row r="51" ht="29.1" customHeight="1" spans="1:10">
      <c r="A51" s="103">
        <v>8</v>
      </c>
      <c r="B51" s="49" t="s">
        <v>325</v>
      </c>
      <c r="C51" s="57"/>
      <c r="D51" s="53"/>
      <c r="E51" s="56"/>
      <c r="F51" s="56"/>
      <c r="G51" s="56"/>
      <c r="H51" s="56"/>
      <c r="I51" s="53"/>
      <c r="J51" s="53"/>
    </row>
    <row r="52" ht="23.1" customHeight="1" spans="1:10">
      <c r="A52" s="103">
        <v>8.01</v>
      </c>
      <c r="B52" s="57" t="s">
        <v>326</v>
      </c>
      <c r="C52" s="57">
        <v>13.4</v>
      </c>
      <c r="D52" s="53"/>
      <c r="E52" s="56"/>
      <c r="F52" s="56"/>
      <c r="G52" s="56"/>
      <c r="H52" s="56"/>
      <c r="I52" s="53"/>
      <c r="J52" s="53"/>
    </row>
    <row r="53" ht="21" customHeight="1" spans="1:10">
      <c r="A53" s="103" t="s">
        <v>289</v>
      </c>
      <c r="B53" s="57" t="s">
        <v>327</v>
      </c>
      <c r="C53" s="57" t="s">
        <v>328</v>
      </c>
      <c r="D53" s="53"/>
      <c r="E53" s="56"/>
      <c r="F53" s="56"/>
      <c r="G53" s="56"/>
      <c r="H53" s="56">
        <v>90</v>
      </c>
      <c r="I53" s="53"/>
      <c r="J53" s="53"/>
    </row>
    <row r="54" spans="1:10">
      <c r="A54" s="103"/>
      <c r="B54" s="57" t="s">
        <v>329</v>
      </c>
      <c r="C54" s="57">
        <v>13.5</v>
      </c>
      <c r="D54" s="53"/>
      <c r="E54" s="56"/>
      <c r="F54" s="56"/>
      <c r="G54" s="56"/>
      <c r="H54" s="56"/>
      <c r="I54" s="53"/>
      <c r="J54" s="53"/>
    </row>
    <row r="55" ht="21" customHeight="1" spans="1:10">
      <c r="A55" s="103">
        <v>8.02</v>
      </c>
      <c r="B55" s="57" t="s">
        <v>330</v>
      </c>
      <c r="C55" s="57" t="s">
        <v>331</v>
      </c>
      <c r="D55" s="53"/>
      <c r="E55" s="56"/>
      <c r="F55" s="56"/>
      <c r="G55" s="56"/>
      <c r="H55" s="56">
        <v>30</v>
      </c>
      <c r="I55" s="53"/>
      <c r="J55" s="53"/>
    </row>
    <row r="56" spans="1:10">
      <c r="A56" s="103"/>
      <c r="B56" s="57"/>
      <c r="C56" s="57"/>
      <c r="D56" s="53"/>
      <c r="E56" s="56"/>
      <c r="F56" s="56"/>
      <c r="G56" s="56"/>
      <c r="H56" s="56"/>
      <c r="I56" s="53"/>
      <c r="J56" s="53"/>
    </row>
    <row r="57" spans="1:10">
      <c r="A57" s="103">
        <v>8.03</v>
      </c>
      <c r="B57" s="57" t="s">
        <v>332</v>
      </c>
      <c r="C57" s="57">
        <v>13.11</v>
      </c>
      <c r="D57" s="53"/>
      <c r="E57" s="56"/>
      <c r="F57" s="56"/>
      <c r="G57" s="56"/>
      <c r="H57" s="56"/>
      <c r="I57" s="53"/>
      <c r="J57" s="53"/>
    </row>
    <row r="58" ht="21.95" customHeight="1" spans="1:10">
      <c r="A58" s="103"/>
      <c r="B58" s="70" t="s">
        <v>274</v>
      </c>
      <c r="C58" s="77"/>
      <c r="D58" s="104"/>
      <c r="E58" s="105"/>
      <c r="F58" s="105"/>
      <c r="G58" s="105"/>
      <c r="H58" s="105"/>
      <c r="I58" s="104"/>
      <c r="J58" s="78"/>
    </row>
    <row r="59" ht="21.95" customHeight="1" spans="1:10">
      <c r="A59" s="106">
        <v>9</v>
      </c>
      <c r="B59" s="49" t="s">
        <v>333</v>
      </c>
      <c r="C59" s="57"/>
      <c r="D59" s="53"/>
      <c r="E59" s="56"/>
      <c r="F59" s="56"/>
      <c r="G59" s="56"/>
      <c r="H59" s="56"/>
      <c r="I59" s="53"/>
      <c r="J59" s="53"/>
    </row>
    <row r="60" ht="182" customHeight="1" spans="1:10">
      <c r="A60" s="106"/>
      <c r="B60" s="57" t="s">
        <v>334</v>
      </c>
      <c r="C60" s="57"/>
      <c r="D60" s="53"/>
      <c r="E60" s="56"/>
      <c r="F60" s="56"/>
      <c r="G60" s="56"/>
      <c r="H60" s="56"/>
      <c r="I60" s="53"/>
      <c r="J60" s="53"/>
    </row>
    <row r="61" ht="39" customHeight="1" spans="1:10">
      <c r="A61" s="106" t="s">
        <v>289</v>
      </c>
      <c r="B61" s="57" t="s">
        <v>335</v>
      </c>
      <c r="C61" s="57" t="s">
        <v>177</v>
      </c>
      <c r="D61" s="53"/>
      <c r="E61" s="56"/>
      <c r="F61" s="56"/>
      <c r="G61" s="56"/>
      <c r="H61" s="56">
        <v>20</v>
      </c>
      <c r="I61" s="53"/>
      <c r="J61" s="107"/>
    </row>
    <row r="62" ht="21" customHeight="1" spans="1:10">
      <c r="A62" s="106"/>
      <c r="B62" s="108" t="s">
        <v>274</v>
      </c>
      <c r="C62" s="109"/>
      <c r="D62" s="110"/>
      <c r="E62" s="111"/>
      <c r="F62" s="111"/>
      <c r="G62" s="111"/>
      <c r="H62" s="111"/>
      <c r="I62" s="110"/>
      <c r="J62" s="112"/>
    </row>
    <row r="63" ht="27" customHeight="1" spans="1:10">
      <c r="A63" s="113">
        <v>10</v>
      </c>
      <c r="B63" s="49" t="s">
        <v>336</v>
      </c>
      <c r="C63" s="57"/>
      <c r="D63" s="53"/>
      <c r="E63" s="56"/>
      <c r="F63" s="56"/>
      <c r="G63" s="56"/>
      <c r="H63" s="56"/>
      <c r="I63" s="53"/>
      <c r="J63" s="53"/>
    </row>
    <row r="64" ht="55.8" spans="1:10">
      <c r="A64" s="113"/>
      <c r="B64" s="57" t="s">
        <v>19</v>
      </c>
      <c r="C64" s="57"/>
      <c r="D64" s="53"/>
      <c r="E64" s="56"/>
      <c r="F64" s="56"/>
      <c r="G64" s="56"/>
      <c r="H64" s="56">
        <v>109</v>
      </c>
      <c r="I64" s="53" t="s">
        <v>20</v>
      </c>
      <c r="J64" s="107"/>
    </row>
    <row r="65" spans="1:10">
      <c r="A65" s="114"/>
      <c r="B65" s="57" t="s">
        <v>337</v>
      </c>
      <c r="C65" s="57"/>
      <c r="D65" s="53">
        <v>16</v>
      </c>
      <c r="E65" s="56">
        <v>0.45</v>
      </c>
      <c r="F65" s="56">
        <v>0.45</v>
      </c>
      <c r="G65" s="56">
        <v>5</v>
      </c>
      <c r="H65" s="56">
        <f>G65*F65*E65*D65</f>
        <v>16.2</v>
      </c>
      <c r="I65" s="53"/>
      <c r="J65" s="115"/>
    </row>
    <row r="66" spans="1:10">
      <c r="A66" s="114"/>
      <c r="B66" s="57"/>
      <c r="C66" s="57"/>
      <c r="D66" s="55">
        <v>16</v>
      </c>
      <c r="E66" s="56">
        <v>1.7</v>
      </c>
      <c r="F66" s="56">
        <v>1.7</v>
      </c>
      <c r="G66" s="56">
        <v>0.3</v>
      </c>
      <c r="H66" s="56">
        <f>G66*F66*E66*D66</f>
        <v>13.872</v>
      </c>
      <c r="I66" s="53"/>
      <c r="J66" s="115"/>
    </row>
    <row r="67" spans="1:10">
      <c r="A67" s="114"/>
      <c r="B67" s="53"/>
      <c r="C67" s="53"/>
      <c r="D67" s="55">
        <v>5</v>
      </c>
      <c r="E67" s="56">
        <v>0.45</v>
      </c>
      <c r="F67" s="56">
        <v>0.45</v>
      </c>
      <c r="G67" s="56">
        <v>18.2</v>
      </c>
      <c r="H67" s="56">
        <f t="shared" ref="H66:H68" si="0">G67*E67*D67</f>
        <v>40.95</v>
      </c>
      <c r="I67" s="57"/>
      <c r="J67" s="115"/>
    </row>
    <row r="68" spans="1:10">
      <c r="A68" s="114"/>
      <c r="B68" s="53"/>
      <c r="C68" s="53"/>
      <c r="D68" s="55">
        <v>4</v>
      </c>
      <c r="E68" s="56">
        <v>0.45</v>
      </c>
      <c r="F68" s="56">
        <v>0.45</v>
      </c>
      <c r="G68" s="56">
        <v>21.3</v>
      </c>
      <c r="H68" s="56">
        <f t="shared" si="0"/>
        <v>38.34</v>
      </c>
      <c r="I68" s="53"/>
      <c r="J68" s="115"/>
    </row>
    <row r="69" ht="59.1" customHeight="1" spans="1:10">
      <c r="A69" s="116"/>
      <c r="B69" s="53"/>
      <c r="C69" s="53"/>
      <c r="D69" s="55"/>
      <c r="E69" s="56"/>
      <c r="F69" s="56"/>
      <c r="G69" s="56"/>
      <c r="H69" s="55">
        <f>SUM(H65:H68)</f>
        <v>109.362</v>
      </c>
      <c r="I69" s="57" t="s">
        <v>20</v>
      </c>
      <c r="J69" s="115"/>
    </row>
    <row r="70" ht="72.95" customHeight="1" spans="1:10">
      <c r="A70" s="117">
        <v>10</v>
      </c>
      <c r="B70" s="51" t="s">
        <v>338</v>
      </c>
      <c r="C70" s="51" t="s">
        <v>339</v>
      </c>
      <c r="D70" s="55">
        <v>1</v>
      </c>
      <c r="E70" s="56">
        <v>110</v>
      </c>
      <c r="F70" s="56">
        <v>1.2</v>
      </c>
      <c r="G70" s="56">
        <v>0.23</v>
      </c>
      <c r="H70" s="56">
        <v>27</v>
      </c>
      <c r="I70" s="57" t="s">
        <v>11</v>
      </c>
      <c r="J70" s="53"/>
    </row>
    <row r="71" ht="38.1" customHeight="1" spans="1:10">
      <c r="A71" s="118">
        <v>11</v>
      </c>
      <c r="B71" s="51" t="s">
        <v>340</v>
      </c>
      <c r="C71" s="51" t="s">
        <v>341</v>
      </c>
      <c r="D71" s="55">
        <v>1</v>
      </c>
      <c r="E71" s="56">
        <v>176</v>
      </c>
      <c r="F71" s="56">
        <v>1.5</v>
      </c>
      <c r="G71" s="56">
        <v>0.115</v>
      </c>
      <c r="H71" s="56">
        <v>27</v>
      </c>
      <c r="I71" s="57" t="s">
        <v>11</v>
      </c>
      <c r="J71" s="53"/>
    </row>
    <row r="72" ht="38.1" customHeight="1" spans="1:10">
      <c r="A72" s="118">
        <v>12</v>
      </c>
      <c r="B72" s="57" t="s">
        <v>342</v>
      </c>
      <c r="C72" s="57" t="s">
        <v>328</v>
      </c>
      <c r="D72" s="55">
        <v>1</v>
      </c>
      <c r="E72" s="56"/>
      <c r="F72" s="56"/>
      <c r="G72" s="56"/>
      <c r="H72" s="55">
        <v>279</v>
      </c>
      <c r="I72" s="57" t="s">
        <v>20</v>
      </c>
      <c r="J72" s="53"/>
    </row>
    <row r="73" ht="19" customHeight="1" spans="1:10">
      <c r="A73" s="119">
        <v>13</v>
      </c>
      <c r="B73" s="53" t="s">
        <v>343</v>
      </c>
      <c r="C73" s="53"/>
      <c r="D73" s="55"/>
      <c r="E73" s="56"/>
      <c r="F73" s="56"/>
      <c r="G73" s="56"/>
      <c r="H73" s="55">
        <v>290</v>
      </c>
      <c r="I73" s="57" t="s">
        <v>20</v>
      </c>
      <c r="J73" s="53"/>
    </row>
    <row r="74" ht="16" customHeight="1" spans="1:10">
      <c r="A74" s="118">
        <v>14</v>
      </c>
      <c r="B74" s="57" t="s">
        <v>344</v>
      </c>
      <c r="C74" s="57"/>
      <c r="D74" s="55">
        <v>1</v>
      </c>
      <c r="E74" s="56"/>
      <c r="F74" s="56"/>
      <c r="G74" s="56"/>
      <c r="H74" s="55">
        <v>151</v>
      </c>
      <c r="I74" s="57" t="s">
        <v>20</v>
      </c>
      <c r="J74" s="53"/>
    </row>
    <row r="75" ht="35" customHeight="1" spans="1:10">
      <c r="A75" s="119">
        <v>15</v>
      </c>
      <c r="B75" s="120" t="s">
        <v>345</v>
      </c>
      <c r="C75" s="120"/>
      <c r="D75" s="121"/>
      <c r="E75" s="122"/>
      <c r="F75" s="122"/>
      <c r="G75" s="123"/>
      <c r="H75" s="121">
        <v>270</v>
      </c>
      <c r="I75" s="120" t="s">
        <v>20</v>
      </c>
      <c r="J75" s="124"/>
    </row>
    <row r="76" ht="198" customHeight="1" spans="1:10">
      <c r="A76" s="118">
        <v>16</v>
      </c>
      <c r="B76" s="125" t="s">
        <v>346</v>
      </c>
      <c r="C76" s="57" t="s">
        <v>347</v>
      </c>
      <c r="D76" s="55">
        <v>1</v>
      </c>
      <c r="E76" s="56"/>
      <c r="F76" s="56"/>
      <c r="H76" s="55">
        <v>200</v>
      </c>
      <c r="I76" s="57" t="s">
        <v>148</v>
      </c>
      <c r="J76" s="53"/>
    </row>
    <row r="77" ht="37.2" spans="1:10">
      <c r="A77" s="126">
        <v>17</v>
      </c>
      <c r="B77" s="57" t="s">
        <v>348</v>
      </c>
      <c r="C77" s="57"/>
      <c r="D77" s="55"/>
      <c r="E77" s="56"/>
      <c r="F77" s="56"/>
      <c r="G77" s="56"/>
      <c r="H77" s="127"/>
      <c r="I77" s="57"/>
      <c r="J77" s="128"/>
    </row>
    <row r="78" spans="1:10">
      <c r="A78" s="126"/>
      <c r="B78" s="129" t="s">
        <v>349</v>
      </c>
      <c r="C78" s="129"/>
      <c r="D78" s="130">
        <v>1</v>
      </c>
      <c r="E78" s="131"/>
      <c r="F78" s="131"/>
      <c r="G78" s="123"/>
      <c r="H78" s="132">
        <v>1</v>
      </c>
      <c r="I78" s="133" t="s">
        <v>350</v>
      </c>
      <c r="J78" s="134"/>
    </row>
    <row r="79" spans="1:10">
      <c r="A79" s="126"/>
      <c r="B79" s="49" t="s">
        <v>351</v>
      </c>
      <c r="C79" s="49"/>
      <c r="D79" s="55">
        <v>1</v>
      </c>
      <c r="E79" s="56"/>
      <c r="F79" s="56"/>
      <c r="G79" s="56"/>
      <c r="H79" s="127">
        <v>1</v>
      </c>
      <c r="I79" s="57" t="s">
        <v>350</v>
      </c>
      <c r="J79" s="135"/>
    </row>
    <row r="80" ht="21" customHeight="1" spans="1:10">
      <c r="A80" s="119"/>
      <c r="B80" s="53"/>
      <c r="C80" s="53"/>
      <c r="D80" s="53"/>
      <c r="E80" s="53"/>
      <c r="F80" s="53"/>
      <c r="G80" s="53"/>
      <c r="H80" s="53"/>
      <c r="I80" s="53"/>
      <c r="J80" s="53"/>
    </row>
    <row r="81" s="40" customFormat="1" spans="1:10">
      <c r="A81" s="136"/>
      <c r="B81" s="137" t="s">
        <v>274</v>
      </c>
      <c r="C81" s="138"/>
      <c r="D81" s="139"/>
      <c r="E81" s="140"/>
      <c r="F81" s="140"/>
      <c r="G81" s="141"/>
      <c r="H81" s="142"/>
      <c r="I81" s="138"/>
      <c r="J81" s="143"/>
    </row>
    <row r="82" spans="1:10">
      <c r="A82" s="144"/>
      <c r="B82" s="45"/>
      <c r="C82" s="45"/>
      <c r="D82" s="46"/>
      <c r="E82" s="46"/>
      <c r="F82" s="46"/>
      <c r="G82" s="145"/>
      <c r="H82" s="47"/>
      <c r="I82" s="45"/>
      <c r="J82" s="47"/>
    </row>
    <row r="83" spans="1:10">
      <c r="A83" s="45" t="s">
        <v>248</v>
      </c>
      <c r="B83" s="45" t="s">
        <v>352</v>
      </c>
      <c r="C83" s="45"/>
      <c r="D83" s="46"/>
      <c r="E83" s="46"/>
      <c r="F83" s="46"/>
      <c r="G83" s="46"/>
      <c r="H83" s="47" t="s">
        <v>5</v>
      </c>
      <c r="I83" s="45" t="s">
        <v>6</v>
      </c>
      <c r="J83" s="47"/>
    </row>
    <row r="84" spans="1:10">
      <c r="A84" s="45"/>
      <c r="B84" s="45"/>
      <c r="C84" s="45"/>
      <c r="D84" s="45" t="s">
        <v>250</v>
      </c>
      <c r="E84" s="47" t="s">
        <v>251</v>
      </c>
      <c r="F84" s="47" t="s">
        <v>252</v>
      </c>
      <c r="G84" s="47" t="s">
        <v>253</v>
      </c>
      <c r="H84" s="47"/>
      <c r="I84" s="45"/>
      <c r="J84" s="47"/>
    </row>
    <row r="85" ht="17" customHeight="1" spans="1:10">
      <c r="A85" s="146">
        <v>18</v>
      </c>
      <c r="B85" s="57"/>
      <c r="C85" s="57"/>
      <c r="D85" s="55"/>
      <c r="E85" s="56"/>
      <c r="F85" s="50"/>
      <c r="H85" s="50"/>
      <c r="I85" s="57"/>
      <c r="J85" s="115"/>
    </row>
    <row r="86" ht="22" customHeight="1" spans="1:10">
      <c r="A86" s="147"/>
      <c r="B86" s="53"/>
      <c r="C86" s="53"/>
      <c r="D86" s="55">
        <v>1</v>
      </c>
      <c r="E86" s="56"/>
      <c r="F86" s="58"/>
      <c r="G86" s="50"/>
      <c r="H86" s="73"/>
      <c r="I86" s="57"/>
      <c r="J86" s="115"/>
    </row>
    <row r="87" ht="88" customHeight="1" spans="1:10">
      <c r="A87" s="148">
        <v>19</v>
      </c>
      <c r="B87" s="149" t="s">
        <v>353</v>
      </c>
      <c r="C87" s="150" t="s">
        <v>354</v>
      </c>
      <c r="D87" s="151"/>
      <c r="E87" s="152"/>
      <c r="F87" s="152"/>
      <c r="G87" s="152"/>
      <c r="H87" s="153"/>
      <c r="I87" s="151"/>
      <c r="J87" s="154"/>
    </row>
    <row r="88" ht="30.95" customHeight="1" spans="1:10">
      <c r="A88" s="146"/>
      <c r="B88" s="53"/>
      <c r="C88" s="53" t="s">
        <v>355</v>
      </c>
      <c r="D88" s="151"/>
      <c r="E88" s="152"/>
      <c r="F88" s="152"/>
      <c r="G88" s="152"/>
      <c r="H88" s="153">
        <f>'TRUSS DETAILS '!L42</f>
        <v>11036.55</v>
      </c>
      <c r="I88" s="153" t="s">
        <v>18</v>
      </c>
      <c r="J88" s="155"/>
    </row>
    <row r="89" s="41" customFormat="1" ht="21" customHeight="1" spans="1:10">
      <c r="A89" s="156"/>
      <c r="B89" s="157" t="s">
        <v>356</v>
      </c>
      <c r="C89" s="158"/>
      <c r="D89" s="159"/>
      <c r="E89" s="160"/>
      <c r="F89" s="160"/>
      <c r="G89" s="160"/>
      <c r="H89" s="161"/>
      <c r="I89" s="162"/>
      <c r="J89" s="163"/>
    </row>
    <row r="90" s="41" customFormat="1" ht="21" customHeight="1" spans="1:10">
      <c r="A90" s="147"/>
      <c r="B90" s="157" t="s">
        <v>274</v>
      </c>
      <c r="C90" s="164"/>
      <c r="D90" s="165"/>
      <c r="E90" s="166"/>
      <c r="F90" s="166"/>
      <c r="G90" s="166"/>
      <c r="H90" s="167"/>
      <c r="I90" s="168"/>
      <c r="J90" s="163"/>
    </row>
    <row r="91" spans="1:10">
      <c r="A91" s="147"/>
      <c r="B91" s="169"/>
      <c r="C91" s="57"/>
      <c r="D91" s="53"/>
      <c r="E91" s="56"/>
      <c r="F91" s="170"/>
      <c r="G91" s="170"/>
      <c r="H91" s="56"/>
      <c r="I91" s="151"/>
      <c r="J91" s="154"/>
    </row>
    <row r="92" spans="1:10">
      <c r="A92" s="95">
        <v>21</v>
      </c>
      <c r="B92" s="171" t="s">
        <v>357</v>
      </c>
      <c r="C92" s="172"/>
      <c r="D92" s="53"/>
      <c r="E92" s="56"/>
      <c r="F92" s="170"/>
      <c r="G92" s="170"/>
      <c r="H92" s="56"/>
      <c r="I92" s="151"/>
      <c r="J92" s="154"/>
    </row>
    <row r="93" spans="1:10">
      <c r="A93" s="95"/>
      <c r="B93" s="173" t="s">
        <v>358</v>
      </c>
      <c r="C93" s="174"/>
      <c r="D93" s="53"/>
      <c r="E93" s="56"/>
      <c r="F93" s="170"/>
      <c r="G93" s="170"/>
      <c r="H93" s="56"/>
      <c r="I93" s="151"/>
      <c r="J93" s="154"/>
    </row>
    <row r="94" spans="1:10">
      <c r="A94" s="95"/>
      <c r="B94" s="173" t="s">
        <v>359</v>
      </c>
      <c r="C94" s="174"/>
      <c r="D94" s="53"/>
      <c r="E94" s="56"/>
      <c r="F94" s="170"/>
      <c r="G94" s="170"/>
      <c r="H94" s="56"/>
      <c r="I94" s="151"/>
      <c r="J94" s="154"/>
    </row>
    <row r="95" ht="37.2" spans="1:10">
      <c r="A95" s="95"/>
      <c r="B95" s="175" t="s">
        <v>360</v>
      </c>
      <c r="C95" s="176"/>
      <c r="D95" s="53"/>
      <c r="E95" s="56"/>
      <c r="F95" s="170"/>
      <c r="G95" s="170"/>
      <c r="H95" s="56"/>
      <c r="I95" s="151"/>
      <c r="J95" s="154"/>
    </row>
    <row r="96" spans="1:10">
      <c r="A96" s="95"/>
      <c r="B96" s="173" t="s">
        <v>361</v>
      </c>
      <c r="C96" s="174"/>
      <c r="D96" s="53"/>
      <c r="E96" s="56"/>
      <c r="F96" s="170"/>
      <c r="G96" s="170"/>
      <c r="H96" s="56"/>
      <c r="I96" s="151"/>
      <c r="J96" s="154"/>
    </row>
    <row r="97" spans="1:11">
      <c r="A97" s="95"/>
      <c r="B97" s="177" t="s">
        <v>362</v>
      </c>
      <c r="C97" s="178"/>
      <c r="D97" s="53"/>
      <c r="E97" s="56"/>
      <c r="F97" s="170"/>
      <c r="G97" s="170"/>
      <c r="H97" s="56"/>
      <c r="I97" s="151"/>
      <c r="J97" s="154"/>
    </row>
    <row r="98" spans="1:11">
      <c r="A98" s="95"/>
      <c r="B98" s="177" t="s">
        <v>363</v>
      </c>
      <c r="C98" s="178"/>
      <c r="D98" s="53"/>
      <c r="E98" s="56"/>
      <c r="F98" s="170"/>
      <c r="G98" s="170"/>
      <c r="H98" s="56"/>
      <c r="I98" s="151"/>
      <c r="J98" s="154"/>
    </row>
    <row r="99" spans="1:11">
      <c r="A99" s="95"/>
      <c r="B99" s="177" t="s">
        <v>364</v>
      </c>
      <c r="C99" s="178"/>
      <c r="D99" s="53"/>
      <c r="E99" s="56"/>
      <c r="F99" s="170"/>
      <c r="G99" s="170"/>
      <c r="H99" s="56"/>
      <c r="I99" s="151"/>
      <c r="J99" s="154"/>
    </row>
    <row r="100" spans="1:11">
      <c r="A100" s="95"/>
      <c r="B100" s="173" t="s">
        <v>365</v>
      </c>
      <c r="C100" s="174"/>
      <c r="D100" s="53"/>
      <c r="E100" s="56"/>
      <c r="F100" s="170"/>
      <c r="G100" s="170"/>
      <c r="H100" s="56"/>
      <c r="I100" s="151"/>
      <c r="J100" s="154"/>
    </row>
    <row r="101" spans="1:11">
      <c r="A101" s="95"/>
      <c r="B101" s="173" t="s">
        <v>366</v>
      </c>
      <c r="C101" s="174"/>
      <c r="D101" s="53"/>
      <c r="E101" s="56"/>
      <c r="F101" s="170"/>
      <c r="G101" s="170"/>
      <c r="H101" s="56"/>
      <c r="I101" s="151"/>
      <c r="J101" s="154"/>
    </row>
    <row r="102" spans="1:11">
      <c r="A102" s="95"/>
      <c r="B102" s="177" t="s">
        <v>367</v>
      </c>
      <c r="C102" s="178"/>
      <c r="D102" s="53"/>
      <c r="E102" s="56"/>
      <c r="F102" s="170"/>
      <c r="G102" s="170"/>
      <c r="H102" s="56"/>
      <c r="I102" s="151"/>
      <c r="J102" s="154"/>
      <c r="K102" s="53"/>
    </row>
    <row r="103" spans="1:11">
      <c r="A103" s="95"/>
      <c r="B103" s="177" t="s">
        <v>368</v>
      </c>
      <c r="C103" s="178"/>
      <c r="D103" s="53"/>
      <c r="E103" s="56"/>
      <c r="F103" s="170"/>
      <c r="G103" s="170"/>
      <c r="H103" s="56"/>
      <c r="I103" s="151"/>
      <c r="J103" s="154"/>
    </row>
    <row r="104" spans="1:11">
      <c r="A104" s="95"/>
      <c r="B104" s="177" t="s">
        <v>369</v>
      </c>
      <c r="C104" s="178"/>
      <c r="D104" s="53"/>
      <c r="E104" s="56"/>
      <c r="F104" s="170"/>
      <c r="G104" s="170"/>
      <c r="H104" s="56"/>
      <c r="I104" s="151"/>
      <c r="J104" s="154"/>
    </row>
    <row r="105" spans="1:11">
      <c r="A105" s="95"/>
      <c r="B105" s="177" t="s">
        <v>370</v>
      </c>
      <c r="C105" s="178"/>
      <c r="D105" s="53"/>
      <c r="E105" s="56"/>
      <c r="F105" s="170"/>
      <c r="G105" s="170"/>
      <c r="H105" s="56"/>
      <c r="I105" s="151"/>
      <c r="J105" s="154"/>
    </row>
    <row r="106" spans="1:11">
      <c r="A106" s="95"/>
      <c r="B106" s="177" t="s">
        <v>371</v>
      </c>
      <c r="C106" s="178"/>
      <c r="D106" s="53"/>
      <c r="E106" s="56"/>
      <c r="F106" s="170"/>
      <c r="G106" s="170"/>
      <c r="H106" s="56"/>
      <c r="I106" s="151"/>
      <c r="J106" s="154"/>
    </row>
    <row r="107" spans="1:11">
      <c r="A107" s="95"/>
      <c r="B107" s="177" t="s">
        <v>372</v>
      </c>
      <c r="C107" s="178"/>
      <c r="D107" s="53"/>
      <c r="E107" s="56"/>
      <c r="F107" s="170"/>
      <c r="G107" s="170"/>
      <c r="H107" s="56"/>
      <c r="I107" s="151"/>
      <c r="J107" s="154"/>
    </row>
    <row r="108" spans="1:11">
      <c r="A108" s="95"/>
      <c r="B108" s="169"/>
      <c r="C108" s="57"/>
      <c r="D108" s="53"/>
      <c r="E108" s="56"/>
      <c r="F108" s="170"/>
      <c r="G108" s="170"/>
      <c r="H108" s="56"/>
      <c r="I108" s="151"/>
      <c r="J108" s="154"/>
    </row>
    <row r="109" spans="1:11">
      <c r="A109" s="95"/>
      <c r="B109" s="179" t="s">
        <v>373</v>
      </c>
      <c r="C109" s="49"/>
      <c r="D109" s="53"/>
      <c r="E109" s="56"/>
      <c r="F109" s="170"/>
      <c r="G109" s="170"/>
      <c r="H109" s="56"/>
      <c r="I109" s="151"/>
      <c r="J109" s="154"/>
    </row>
    <row r="110" spans="1:11">
      <c r="A110" s="147"/>
      <c r="B110" s="169"/>
      <c r="C110" s="57"/>
      <c r="D110" s="53"/>
      <c r="E110" s="56"/>
      <c r="F110" s="170"/>
      <c r="G110" s="170"/>
      <c r="H110" s="56"/>
      <c r="I110" s="151"/>
      <c r="J110" s="154"/>
    </row>
    <row r="111" ht="30" customHeight="1" spans="1:11">
      <c r="A111" s="95">
        <v>22</v>
      </c>
      <c r="B111" s="57" t="s">
        <v>374</v>
      </c>
      <c r="C111" s="75"/>
      <c r="D111" s="75">
        <v>1</v>
      </c>
      <c r="E111" s="75">
        <v>440</v>
      </c>
      <c r="F111" s="75"/>
      <c r="G111" s="75"/>
      <c r="H111" s="75">
        <f>E111</f>
        <v>440</v>
      </c>
      <c r="I111" s="75" t="s">
        <v>375</v>
      </c>
      <c r="J111" s="180"/>
    </row>
    <row r="112" ht="37.2" spans="1:11">
      <c r="A112" s="95">
        <v>23</v>
      </c>
      <c r="B112" s="57" t="s">
        <v>376</v>
      </c>
      <c r="C112" s="57"/>
      <c r="D112" s="53" t="s">
        <v>377</v>
      </c>
      <c r="E112" s="53"/>
      <c r="F112" s="53"/>
      <c r="G112" s="53">
        <v>9</v>
      </c>
      <c r="H112" s="53">
        <v>2340</v>
      </c>
      <c r="I112" s="53" t="s">
        <v>375</v>
      </c>
      <c r="J112" s="115"/>
    </row>
    <row r="113" spans="1:10">
      <c r="A113" s="146">
        <v>24</v>
      </c>
      <c r="B113" s="57" t="s">
        <v>378</v>
      </c>
      <c r="C113" s="57"/>
      <c r="D113" s="53">
        <v>1</v>
      </c>
      <c r="E113" s="53">
        <v>8</v>
      </c>
      <c r="F113" s="53">
        <v>8</v>
      </c>
      <c r="G113" s="53"/>
      <c r="H113" s="55">
        <f>D113*E113*F113</f>
        <v>64</v>
      </c>
      <c r="I113" s="53" t="s">
        <v>379</v>
      </c>
      <c r="J113" s="115"/>
    </row>
    <row r="114" spans="1:10">
      <c r="A114" s="146">
        <v>25</v>
      </c>
      <c r="B114" s="57" t="s">
        <v>380</v>
      </c>
      <c r="C114" s="57"/>
      <c r="D114" s="53">
        <v>1</v>
      </c>
      <c r="E114" s="53"/>
      <c r="F114" s="53"/>
      <c r="G114" s="53"/>
      <c r="H114" s="55">
        <v>1</v>
      </c>
      <c r="I114" s="53" t="s">
        <v>381</v>
      </c>
      <c r="J114" s="115"/>
    </row>
    <row r="115" spans="1:10">
      <c r="A115" s="146">
        <v>26</v>
      </c>
      <c r="B115" s="57" t="s">
        <v>382</v>
      </c>
      <c r="C115" s="57"/>
      <c r="D115" s="53"/>
      <c r="E115" s="53"/>
      <c r="F115" s="53"/>
      <c r="G115" s="53"/>
      <c r="H115" s="55"/>
      <c r="I115" s="53"/>
      <c r="J115" s="115"/>
    </row>
    <row r="116" s="40" customFormat="1" ht="18.95" customHeight="1" spans="1:10">
      <c r="A116" s="181"/>
      <c r="B116" s="182" t="s">
        <v>274</v>
      </c>
      <c r="C116" s="181"/>
      <c r="D116" s="182"/>
      <c r="E116" s="182"/>
      <c r="F116" s="182"/>
      <c r="G116" s="182"/>
      <c r="H116" s="183"/>
      <c r="I116" s="184"/>
      <c r="J116" s="185"/>
    </row>
    <row r="117" spans="1:10">
      <c r="A117" s="181"/>
      <c r="B117" s="144"/>
      <c r="C117" s="144"/>
      <c r="D117" s="46"/>
      <c r="E117" s="46"/>
      <c r="F117" s="46"/>
      <c r="G117" s="46"/>
      <c r="H117" s="47"/>
      <c r="I117" s="45"/>
      <c r="J117" s="47"/>
    </row>
    <row r="118" spans="1:10">
      <c r="A118" s="184" t="s">
        <v>248</v>
      </c>
      <c r="B118" s="144" t="s">
        <v>383</v>
      </c>
      <c r="C118" s="144"/>
      <c r="D118" s="46" t="s">
        <v>262</v>
      </c>
      <c r="E118" s="46"/>
      <c r="F118" s="46"/>
      <c r="G118" s="46"/>
      <c r="H118" s="47" t="s">
        <v>5</v>
      </c>
      <c r="I118" s="45" t="s">
        <v>6</v>
      </c>
      <c r="J118" s="47"/>
    </row>
    <row r="119" spans="1:10">
      <c r="A119" s="184"/>
      <c r="B119" s="186"/>
      <c r="C119" s="186"/>
      <c r="D119" s="45" t="s">
        <v>250</v>
      </c>
      <c r="E119" s="47" t="s">
        <v>251</v>
      </c>
      <c r="F119" s="47" t="s">
        <v>252</v>
      </c>
      <c r="G119" s="47" t="s">
        <v>253</v>
      </c>
      <c r="H119" s="47"/>
      <c r="I119" s="45"/>
      <c r="J119" s="47"/>
    </row>
    <row r="120" ht="196" customHeight="1" spans="1:10">
      <c r="A120" s="146">
        <v>27</v>
      </c>
      <c r="B120" s="149" t="s">
        <v>384</v>
      </c>
      <c r="C120" s="187">
        <v>12.5</v>
      </c>
      <c r="D120" s="53"/>
      <c r="E120" s="53"/>
      <c r="F120" s="53"/>
      <c r="G120" s="53"/>
      <c r="H120" s="53"/>
      <c r="I120" s="53"/>
      <c r="J120" s="115"/>
    </row>
    <row r="121" ht="16" customHeight="1" spans="1:10">
      <c r="A121" s="147"/>
      <c r="B121" s="57" t="s">
        <v>385</v>
      </c>
      <c r="C121" s="57"/>
      <c r="D121" s="53">
        <v>1</v>
      </c>
      <c r="E121" s="53">
        <v>21.95</v>
      </c>
      <c r="F121" s="53">
        <v>19.5</v>
      </c>
      <c r="G121" s="53"/>
      <c r="H121" s="53">
        <f>F121*E121</f>
        <v>428.025</v>
      </c>
      <c r="I121" s="53" t="s">
        <v>322</v>
      </c>
      <c r="J121" s="115"/>
    </row>
    <row r="122" spans="1:10">
      <c r="A122" s="147"/>
      <c r="B122" s="57" t="s">
        <v>386</v>
      </c>
      <c r="C122" s="57"/>
      <c r="D122" s="53"/>
      <c r="E122" s="53"/>
      <c r="F122" s="53"/>
      <c r="G122" s="53"/>
      <c r="H122" s="53"/>
      <c r="I122" s="53"/>
      <c r="J122" s="115"/>
    </row>
    <row r="123" spans="1:10">
      <c r="A123" s="147"/>
      <c r="B123" s="51"/>
      <c r="C123" s="51"/>
      <c r="D123" s="53"/>
      <c r="E123" s="53"/>
      <c r="F123" s="53"/>
      <c r="G123" s="53"/>
      <c r="H123" s="53"/>
      <c r="I123" s="53"/>
      <c r="J123" s="115"/>
    </row>
    <row r="124" spans="1:10">
      <c r="A124" s="147"/>
      <c r="B124" s="57" t="s">
        <v>387</v>
      </c>
      <c r="C124" s="57"/>
      <c r="D124" s="53">
        <v>1</v>
      </c>
      <c r="E124" s="53"/>
      <c r="F124" s="53"/>
      <c r="G124" s="53"/>
      <c r="H124" s="53">
        <v>8</v>
      </c>
      <c r="I124" s="53" t="s">
        <v>322</v>
      </c>
      <c r="J124" s="115"/>
    </row>
    <row r="125" spans="1:10">
      <c r="A125" s="147"/>
      <c r="B125" s="57" t="s">
        <v>388</v>
      </c>
      <c r="C125" s="57"/>
      <c r="D125" s="53"/>
      <c r="E125" s="53"/>
      <c r="F125" s="53"/>
      <c r="G125" s="53"/>
      <c r="H125" s="53"/>
      <c r="I125" s="53"/>
      <c r="J125" s="115"/>
    </row>
    <row r="126" spans="1:10">
      <c r="A126" s="147"/>
      <c r="B126" s="57" t="s">
        <v>389</v>
      </c>
      <c r="C126" s="57"/>
      <c r="D126" s="53">
        <v>1</v>
      </c>
      <c r="E126" s="53"/>
      <c r="F126" s="53"/>
      <c r="G126" s="53"/>
      <c r="H126" s="53">
        <v>3</v>
      </c>
      <c r="I126" s="53" t="s">
        <v>322</v>
      </c>
      <c r="J126" s="115"/>
    </row>
    <row r="127" spans="1:10">
      <c r="A127" s="147"/>
      <c r="B127" s="53"/>
      <c r="C127" s="53"/>
      <c r="D127" s="53"/>
      <c r="E127" s="53"/>
      <c r="F127" s="53"/>
      <c r="G127" s="53"/>
      <c r="H127" s="53"/>
      <c r="I127" s="53"/>
      <c r="J127" s="115"/>
    </row>
    <row r="128" spans="1:10">
      <c r="A128" s="188"/>
      <c r="B128" s="49"/>
      <c r="C128" s="49"/>
      <c r="D128" s="53"/>
      <c r="E128" s="53"/>
      <c r="F128" s="53"/>
      <c r="G128" s="53"/>
      <c r="H128" s="107">
        <f>SUM(H121:H127)</f>
        <v>439.025</v>
      </c>
      <c r="I128" s="53" t="s">
        <v>322</v>
      </c>
      <c r="J128" s="115"/>
    </row>
    <row r="129" ht="36" customHeight="1" spans="1:10">
      <c r="A129" s="188">
        <v>28</v>
      </c>
      <c r="B129" s="51" t="s">
        <v>390</v>
      </c>
      <c r="C129" s="97"/>
      <c r="D129" s="189">
        <v>4</v>
      </c>
      <c r="E129" s="190"/>
      <c r="F129" s="191"/>
      <c r="G129" s="192"/>
      <c r="H129" s="193">
        <v>4</v>
      </c>
      <c r="I129" s="194" t="s">
        <v>381</v>
      </c>
      <c r="J129" s="115"/>
    </row>
    <row r="130" ht="93" customHeight="1" spans="1:10">
      <c r="A130" s="188">
        <v>29</v>
      </c>
      <c r="B130" s="51" t="s">
        <v>391</v>
      </c>
      <c r="C130" s="97" t="s">
        <v>392</v>
      </c>
      <c r="D130" s="97"/>
      <c r="E130" s="97"/>
      <c r="F130" s="191"/>
      <c r="G130" s="190"/>
      <c r="H130" s="76">
        <v>1500</v>
      </c>
      <c r="I130" s="53" t="s">
        <v>18</v>
      </c>
      <c r="J130" s="53"/>
    </row>
    <row r="131" ht="77" customHeight="1" spans="1:10">
      <c r="A131" s="188">
        <v>30</v>
      </c>
      <c r="B131" s="51" t="s">
        <v>393</v>
      </c>
      <c r="C131" s="51"/>
      <c r="D131" s="189"/>
      <c r="E131" s="190"/>
      <c r="F131" s="191"/>
      <c r="G131" s="192"/>
      <c r="H131" s="193">
        <v>200</v>
      </c>
      <c r="I131" s="194" t="s">
        <v>20</v>
      </c>
      <c r="J131" s="53"/>
    </row>
    <row r="132" ht="29" customHeight="1" spans="1:10">
      <c r="A132" s="188"/>
      <c r="B132" s="195" t="s">
        <v>274</v>
      </c>
      <c r="C132" s="196"/>
      <c r="D132" s="197"/>
      <c r="E132" s="198"/>
      <c r="F132" s="199"/>
      <c r="G132" s="200"/>
      <c r="H132" s="201"/>
      <c r="I132" s="202"/>
      <c r="J132" s="182"/>
    </row>
    <row r="133" ht="30.95" customHeight="1" spans="1:10">
      <c r="A133" s="203"/>
      <c r="B133" s="176" t="s">
        <v>394</v>
      </c>
      <c r="C133" s="51"/>
      <c r="D133" s="189"/>
      <c r="E133" s="190"/>
      <c r="F133" s="191"/>
      <c r="G133" s="192"/>
      <c r="H133" s="193"/>
      <c r="I133" s="194"/>
      <c r="J133" s="53"/>
    </row>
    <row r="134" ht="88" customHeight="1" spans="1:10">
      <c r="A134" s="203"/>
      <c r="B134" s="204" t="s">
        <v>395</v>
      </c>
      <c r="C134" s="204"/>
      <c r="D134" s="205"/>
      <c r="E134" s="53"/>
      <c r="F134" s="53"/>
      <c r="G134" s="53"/>
      <c r="H134" s="205"/>
      <c r="I134" s="206"/>
      <c r="J134" s="115"/>
    </row>
    <row r="135" ht="21" customHeight="1" spans="1:10">
      <c r="A135" s="203"/>
      <c r="B135" s="204" t="s">
        <v>396</v>
      </c>
      <c r="C135" s="204" t="s">
        <v>397</v>
      </c>
      <c r="D135" s="205"/>
      <c r="E135" s="53"/>
      <c r="F135" s="53"/>
      <c r="G135" s="53"/>
      <c r="H135" s="205">
        <v>30</v>
      </c>
      <c r="I135" s="206" t="s">
        <v>398</v>
      </c>
      <c r="J135" s="207"/>
    </row>
    <row r="136" ht="30" customHeight="1" spans="1:10">
      <c r="A136" s="203"/>
      <c r="B136" s="208" t="s">
        <v>399</v>
      </c>
      <c r="C136" s="204"/>
      <c r="D136" s="205"/>
      <c r="E136" s="53"/>
      <c r="F136" s="53"/>
      <c r="G136" s="53"/>
      <c r="H136" s="205"/>
      <c r="I136" s="206"/>
      <c r="J136" s="115"/>
    </row>
    <row r="137" ht="18.95" customHeight="1" spans="1:10">
      <c r="A137" s="203"/>
      <c r="B137" s="204" t="s">
        <v>400</v>
      </c>
      <c r="C137" s="204"/>
      <c r="D137" s="205"/>
      <c r="E137" s="53"/>
      <c r="F137" s="53"/>
      <c r="G137" s="53"/>
      <c r="H137" s="205"/>
      <c r="I137" s="206"/>
      <c r="J137" s="115"/>
    </row>
    <row r="138" ht="99.95" customHeight="1" spans="1:10">
      <c r="A138" s="203"/>
      <c r="B138" s="204" t="s">
        <v>401</v>
      </c>
      <c r="C138" s="204">
        <v>1.1</v>
      </c>
      <c r="D138" s="205"/>
      <c r="E138" s="53"/>
      <c r="F138" s="53"/>
      <c r="G138" s="53"/>
      <c r="H138" s="205"/>
      <c r="I138" s="206"/>
      <c r="J138" s="115"/>
    </row>
    <row r="139" spans="1:10">
      <c r="A139" s="203"/>
      <c r="B139" s="204" t="s">
        <v>402</v>
      </c>
      <c r="C139" s="204" t="s">
        <v>403</v>
      </c>
      <c r="D139" s="205"/>
      <c r="E139" s="53"/>
      <c r="F139" s="53"/>
      <c r="G139" s="53"/>
      <c r="H139" s="205">
        <v>30</v>
      </c>
      <c r="I139" s="206" t="s">
        <v>404</v>
      </c>
      <c r="J139" s="107"/>
    </row>
    <row r="140" ht="55.8" spans="1:10">
      <c r="A140" s="203"/>
      <c r="B140" s="204" t="s">
        <v>405</v>
      </c>
      <c r="C140" s="204">
        <v>1.14</v>
      </c>
      <c r="D140" s="205"/>
      <c r="E140" s="53"/>
      <c r="F140" s="53"/>
      <c r="G140" s="53"/>
      <c r="H140" s="205"/>
      <c r="I140" s="206"/>
      <c r="J140" s="115"/>
    </row>
    <row r="141" spans="1:10">
      <c r="A141" s="203"/>
      <c r="B141" s="204" t="s">
        <v>406</v>
      </c>
      <c r="C141" s="204" t="s">
        <v>407</v>
      </c>
      <c r="D141" s="205"/>
      <c r="E141" s="53"/>
      <c r="F141" s="53"/>
      <c r="G141" s="53"/>
      <c r="H141" s="205">
        <v>150</v>
      </c>
      <c r="I141" s="206" t="s">
        <v>408</v>
      </c>
      <c r="J141" s="107"/>
    </row>
    <row r="142" ht="15" customHeight="1" spans="1:10">
      <c r="A142" s="203"/>
      <c r="B142" s="204"/>
      <c r="C142" s="204"/>
      <c r="D142" s="205"/>
      <c r="E142" s="53"/>
      <c r="F142" s="53"/>
      <c r="G142" s="53"/>
      <c r="H142" s="205"/>
      <c r="I142" s="206"/>
      <c r="J142" s="115"/>
    </row>
    <row r="143" ht="21" customHeight="1" spans="1:10">
      <c r="A143" s="203"/>
      <c r="B143" s="208" t="s">
        <v>409</v>
      </c>
      <c r="C143" s="204"/>
      <c r="D143" s="205"/>
      <c r="E143" s="53"/>
      <c r="F143" s="53"/>
      <c r="G143" s="53"/>
      <c r="H143" s="205"/>
      <c r="I143" s="206"/>
      <c r="J143" s="115"/>
    </row>
    <row r="144" ht="90.95" customHeight="1" spans="1:10">
      <c r="A144" s="203"/>
      <c r="B144" s="204" t="s">
        <v>410</v>
      </c>
      <c r="C144" s="204">
        <v>2</v>
      </c>
      <c r="D144" s="205"/>
      <c r="E144" s="53"/>
      <c r="F144" s="53"/>
      <c r="G144" s="53"/>
      <c r="H144" s="205"/>
      <c r="I144" s="206"/>
      <c r="J144" s="115"/>
    </row>
    <row r="145" ht="21.95" customHeight="1" spans="1:10">
      <c r="A145" s="203"/>
      <c r="B145" s="204" t="s">
        <v>411</v>
      </c>
      <c r="C145" s="204" t="s">
        <v>412</v>
      </c>
      <c r="D145" s="205"/>
      <c r="E145" s="53"/>
      <c r="F145" s="53"/>
      <c r="G145" s="53"/>
      <c r="H145" s="205">
        <v>1</v>
      </c>
      <c r="I145" s="206" t="s">
        <v>413</v>
      </c>
      <c r="J145" s="115"/>
    </row>
    <row r="146" ht="27" customHeight="1" spans="1:10">
      <c r="A146" s="203"/>
      <c r="B146" s="204" t="s">
        <v>414</v>
      </c>
      <c r="C146" s="204"/>
      <c r="D146" s="205"/>
      <c r="E146" s="53"/>
      <c r="F146" s="53"/>
      <c r="G146" s="53"/>
      <c r="H146" s="205">
        <v>30</v>
      </c>
      <c r="I146" s="206" t="s">
        <v>398</v>
      </c>
      <c r="J146" s="115"/>
    </row>
    <row r="147" ht="41.1" customHeight="1" spans="1:10">
      <c r="A147" s="203"/>
      <c r="B147" s="204" t="s">
        <v>415</v>
      </c>
      <c r="C147" s="204"/>
      <c r="D147" s="205"/>
      <c r="E147" s="53"/>
      <c r="F147" s="53"/>
      <c r="G147" s="53"/>
      <c r="H147" s="205"/>
      <c r="I147" s="206"/>
      <c r="J147" s="115"/>
    </row>
    <row r="148" ht="18.95" customHeight="1" spans="1:10">
      <c r="A148" s="203"/>
      <c r="B148" s="204" t="s">
        <v>416</v>
      </c>
      <c r="C148" s="204" t="s">
        <v>417</v>
      </c>
      <c r="D148" s="205"/>
      <c r="E148" s="53"/>
      <c r="F148" s="53"/>
      <c r="G148" s="53"/>
      <c r="H148" s="205">
        <v>30</v>
      </c>
      <c r="I148" s="206" t="s">
        <v>398</v>
      </c>
      <c r="J148" s="115"/>
    </row>
    <row r="149" ht="66.95" customHeight="1" spans="1:10">
      <c r="A149" s="203"/>
      <c r="B149" s="204" t="s">
        <v>418</v>
      </c>
      <c r="C149" s="204" t="s">
        <v>417</v>
      </c>
      <c r="D149" s="205"/>
      <c r="E149" s="53"/>
      <c r="F149" s="53"/>
      <c r="G149" s="53"/>
      <c r="H149" s="205">
        <v>1</v>
      </c>
      <c r="I149" s="206"/>
      <c r="J149" s="115"/>
    </row>
    <row r="150" ht="74.4" spans="1:10">
      <c r="A150" s="203"/>
      <c r="B150" s="204" t="s">
        <v>419</v>
      </c>
      <c r="C150" s="204" t="s">
        <v>417</v>
      </c>
      <c r="D150" s="205"/>
      <c r="E150" s="53"/>
      <c r="F150" s="53"/>
      <c r="G150" s="53"/>
      <c r="H150" s="205">
        <v>1</v>
      </c>
      <c r="I150" s="206"/>
      <c r="J150" s="115"/>
    </row>
    <row r="151" spans="1:10">
      <c r="A151" s="203"/>
      <c r="B151" s="204"/>
      <c r="C151" s="204"/>
      <c r="D151" s="205"/>
      <c r="E151" s="53"/>
      <c r="F151" s="53"/>
      <c r="G151" s="53"/>
      <c r="H151" s="205"/>
      <c r="I151" s="206"/>
      <c r="J151" s="115"/>
    </row>
    <row r="152" ht="24.95" customHeight="1" spans="1:10">
      <c r="A152" s="203"/>
      <c r="B152" s="209" t="s">
        <v>274</v>
      </c>
      <c r="C152" s="210"/>
      <c r="D152" s="211"/>
      <c r="E152" s="92"/>
      <c r="F152" s="92"/>
      <c r="G152" s="92"/>
      <c r="H152" s="211"/>
      <c r="I152" s="212"/>
      <c r="J152" s="213"/>
    </row>
    <row r="153" ht="27.95" customHeight="1" spans="1:10">
      <c r="A153" s="203"/>
      <c r="B153" s="208"/>
      <c r="C153" s="204"/>
      <c r="D153" s="205"/>
      <c r="E153" s="53"/>
      <c r="F153" s="53"/>
      <c r="G153" s="53"/>
      <c r="H153" s="205"/>
      <c r="I153" s="206"/>
      <c r="J153" s="115"/>
    </row>
    <row r="154" ht="27.95" customHeight="1" spans="1:10">
      <c r="A154" s="203"/>
      <c r="B154" s="208" t="s">
        <v>420</v>
      </c>
      <c r="C154" s="204"/>
      <c r="D154" s="205"/>
      <c r="E154" s="53"/>
      <c r="F154" s="53"/>
      <c r="G154" s="53"/>
      <c r="H154" s="205"/>
      <c r="I154" s="206"/>
      <c r="J154" s="115"/>
    </row>
    <row r="155" spans="1:10">
      <c r="A155" s="203">
        <v>24</v>
      </c>
      <c r="B155" s="204"/>
      <c r="C155" s="204"/>
      <c r="D155" s="205"/>
      <c r="E155" s="53"/>
      <c r="F155" s="53"/>
      <c r="G155" s="53"/>
      <c r="H155" s="205"/>
      <c r="I155" s="51" t="s">
        <v>421</v>
      </c>
      <c r="J155" s="115"/>
    </row>
    <row r="156" ht="83" customHeight="1" spans="1:10">
      <c r="A156" s="203"/>
      <c r="B156" s="214" t="s">
        <v>422</v>
      </c>
      <c r="C156" s="176"/>
      <c r="D156" s="205"/>
      <c r="E156" s="53"/>
      <c r="F156" s="53"/>
      <c r="G156" s="53"/>
      <c r="H156" s="205"/>
      <c r="I156" s="51"/>
      <c r="J156" s="115"/>
    </row>
    <row r="157" ht="39" customHeight="1" spans="1:10">
      <c r="A157" s="203"/>
      <c r="B157" s="215" t="s">
        <v>423</v>
      </c>
      <c r="C157" s="216" t="s">
        <v>424</v>
      </c>
      <c r="D157" s="205">
        <v>2</v>
      </c>
      <c r="E157" s="53"/>
      <c r="F157" s="53"/>
      <c r="G157" s="53"/>
      <c r="H157" s="205">
        <v>2</v>
      </c>
      <c r="I157" s="51" t="s">
        <v>425</v>
      </c>
      <c r="J157" s="115"/>
    </row>
    <row r="158" ht="45" customHeight="1" spans="1:10">
      <c r="A158" s="203"/>
      <c r="B158" s="214" t="s">
        <v>426</v>
      </c>
      <c r="C158" s="176">
        <v>17.8</v>
      </c>
      <c r="D158" s="205"/>
      <c r="E158" s="53"/>
      <c r="F158" s="53"/>
      <c r="G158" s="53"/>
      <c r="H158" s="205">
        <v>1</v>
      </c>
      <c r="I158" s="51" t="s">
        <v>425</v>
      </c>
      <c r="J158" s="115"/>
    </row>
    <row r="159" ht="32" customHeight="1" spans="1:10">
      <c r="A159" s="203"/>
      <c r="B159" s="214" t="s">
        <v>427</v>
      </c>
      <c r="C159" s="176"/>
      <c r="D159" s="205"/>
      <c r="E159" s="53"/>
      <c r="F159" s="53"/>
      <c r="G159" s="53"/>
      <c r="H159" s="205">
        <v>1</v>
      </c>
      <c r="I159" s="51" t="s">
        <v>413</v>
      </c>
      <c r="J159" s="115"/>
    </row>
    <row r="160" ht="73" customHeight="1" spans="1:10">
      <c r="A160" s="203"/>
      <c r="B160" s="214" t="s">
        <v>428</v>
      </c>
      <c r="C160" s="176">
        <v>19.4</v>
      </c>
      <c r="D160" s="205"/>
      <c r="E160" s="53"/>
      <c r="F160" s="53"/>
      <c r="G160" s="53"/>
      <c r="H160" s="205"/>
      <c r="I160" s="51"/>
      <c r="J160" s="115"/>
    </row>
    <row r="161" ht="27" customHeight="1" spans="1:10">
      <c r="A161" s="203"/>
      <c r="B161" s="176" t="s">
        <v>429</v>
      </c>
      <c r="C161" s="176" t="s">
        <v>430</v>
      </c>
      <c r="D161" s="205"/>
      <c r="E161" s="53"/>
      <c r="F161" s="53"/>
      <c r="G161" s="53"/>
      <c r="H161" s="205"/>
      <c r="I161" s="51"/>
      <c r="J161" s="115"/>
    </row>
    <row r="162" ht="132" customHeight="1" spans="1:10">
      <c r="A162" s="203"/>
      <c r="B162" s="214" t="s">
        <v>431</v>
      </c>
      <c r="C162" s="176">
        <v>18.8</v>
      </c>
      <c r="D162" s="205"/>
      <c r="E162" s="53"/>
      <c r="F162" s="53"/>
      <c r="G162" s="53"/>
      <c r="H162" s="205"/>
      <c r="I162" s="51"/>
      <c r="J162" s="115"/>
    </row>
    <row r="163" ht="27" customHeight="1" spans="1:10">
      <c r="A163" s="203"/>
      <c r="B163" s="176" t="s">
        <v>432</v>
      </c>
      <c r="C163" s="176" t="s">
        <v>433</v>
      </c>
      <c r="D163" s="205"/>
      <c r="E163" s="53"/>
      <c r="F163" s="53"/>
      <c r="G163" s="53"/>
      <c r="H163" s="205">
        <v>15</v>
      </c>
      <c r="I163" s="51" t="s">
        <v>434</v>
      </c>
      <c r="J163" s="115"/>
    </row>
    <row r="164" ht="26.1" customHeight="1" spans="1:10">
      <c r="A164" s="203"/>
      <c r="B164" s="176" t="s">
        <v>435</v>
      </c>
      <c r="C164" s="176"/>
      <c r="D164" s="205"/>
      <c r="E164" s="53"/>
      <c r="F164" s="53"/>
      <c r="G164" s="53"/>
      <c r="H164" s="205"/>
      <c r="I164" s="51"/>
      <c r="J164" s="115"/>
    </row>
    <row r="165" ht="33" customHeight="1" spans="1:10">
      <c r="A165" s="203"/>
      <c r="B165" s="176" t="s">
        <v>436</v>
      </c>
      <c r="C165" s="176"/>
      <c r="D165" s="205"/>
      <c r="E165" s="53"/>
      <c r="F165" s="53"/>
      <c r="G165" s="53"/>
      <c r="H165" s="205"/>
      <c r="I165" s="51"/>
      <c r="J165" s="53"/>
    </row>
    <row r="166" ht="33" customHeight="1" spans="1:10">
      <c r="A166" s="203">
        <v>28</v>
      </c>
      <c r="B166" s="176" t="s">
        <v>437</v>
      </c>
      <c r="C166" s="176"/>
      <c r="D166" s="205">
        <v>3</v>
      </c>
      <c r="E166" s="53"/>
      <c r="F166" s="53"/>
      <c r="G166" s="53"/>
      <c r="H166" s="205">
        <v>3</v>
      </c>
      <c r="I166" s="51" t="s">
        <v>425</v>
      </c>
      <c r="J166" s="53"/>
    </row>
    <row r="167" ht="21" customHeight="1" spans="1:10">
      <c r="A167" s="203">
        <v>30</v>
      </c>
      <c r="B167" s="176" t="s">
        <v>438</v>
      </c>
      <c r="C167" s="49">
        <v>9.123</v>
      </c>
      <c r="D167" s="55"/>
      <c r="E167" s="53"/>
      <c r="F167" s="53"/>
      <c r="G167" s="53"/>
      <c r="H167" s="55">
        <v>5.67</v>
      </c>
      <c r="I167" s="57" t="s">
        <v>439</v>
      </c>
      <c r="J167" s="53"/>
    </row>
    <row r="168" ht="36.95" customHeight="1" spans="1:10">
      <c r="A168" s="203">
        <v>31</v>
      </c>
      <c r="B168" s="217" t="s">
        <v>440</v>
      </c>
      <c r="D168" s="218">
        <v>30</v>
      </c>
      <c r="E168" s="71"/>
      <c r="F168" s="71"/>
      <c r="G168" s="71"/>
      <c r="H168" s="218">
        <v>410</v>
      </c>
      <c r="I168" s="120" t="s">
        <v>379</v>
      </c>
      <c r="J168" s="53"/>
    </row>
    <row r="169" spans="1:10">
      <c r="A169" s="203"/>
      <c r="B169" s="57" t="s">
        <v>441</v>
      </c>
      <c r="C169" s="57"/>
      <c r="D169" s="55"/>
      <c r="E169" s="53"/>
      <c r="F169" s="53"/>
      <c r="G169" s="53"/>
      <c r="H169" s="55"/>
      <c r="I169" s="57"/>
      <c r="J169" s="128"/>
    </row>
    <row r="170" ht="81.95" customHeight="1" spans="1:10">
      <c r="A170" s="203">
        <v>32</v>
      </c>
      <c r="B170" s="49" t="s">
        <v>442</v>
      </c>
      <c r="C170" s="57"/>
      <c r="D170" s="55"/>
      <c r="E170" s="53"/>
      <c r="F170" s="53"/>
      <c r="G170" s="53"/>
      <c r="H170" s="55"/>
      <c r="I170" s="57"/>
      <c r="J170" s="128"/>
    </row>
    <row r="171" spans="1:10">
      <c r="A171" s="203"/>
      <c r="B171" s="219" t="s">
        <v>443</v>
      </c>
      <c r="C171" s="219"/>
      <c r="D171" s="53"/>
      <c r="E171" s="53"/>
      <c r="F171" s="53"/>
      <c r="G171" s="53"/>
      <c r="H171" s="53">
        <v>2</v>
      </c>
      <c r="I171" s="194" t="s">
        <v>350</v>
      </c>
      <c r="J171" s="115"/>
    </row>
    <row r="172" spans="1:10">
      <c r="A172" s="203"/>
      <c r="B172" s="220" t="s">
        <v>444</v>
      </c>
      <c r="C172" s="220"/>
      <c r="D172" s="51"/>
      <c r="E172" s="51"/>
      <c r="F172" s="51"/>
      <c r="G172" s="53"/>
      <c r="H172" s="55">
        <v>1</v>
      </c>
      <c r="I172" s="53" t="s">
        <v>381</v>
      </c>
      <c r="J172" s="115"/>
    </row>
    <row r="173" ht="21" customHeight="1" spans="1:10">
      <c r="A173" s="186"/>
      <c r="B173" s="45" t="s">
        <v>274</v>
      </c>
      <c r="C173" s="45"/>
      <c r="D173" s="46"/>
      <c r="E173" s="46"/>
      <c r="F173" s="46"/>
      <c r="G173" s="46"/>
      <c r="H173" s="47"/>
      <c r="I173" s="45"/>
      <c r="J173" s="221"/>
    </row>
    <row r="174" spans="1:10">
      <c r="A174" s="45" t="s">
        <v>248</v>
      </c>
      <c r="B174" s="45" t="s">
        <v>399</v>
      </c>
      <c r="C174" s="45"/>
      <c r="D174" s="46"/>
      <c r="E174" s="46"/>
      <c r="F174" s="46"/>
      <c r="G174" s="46"/>
      <c r="H174" s="47" t="s">
        <v>5</v>
      </c>
      <c r="I174" s="45" t="s">
        <v>6</v>
      </c>
      <c r="J174" s="47"/>
    </row>
    <row r="175" spans="1:10">
      <c r="A175" s="45"/>
      <c r="B175" s="45"/>
      <c r="C175" s="45"/>
      <c r="D175" s="45"/>
      <c r="E175" s="47"/>
      <c r="F175" s="47"/>
      <c r="G175" s="47"/>
      <c r="H175" s="47"/>
      <c r="I175" s="45"/>
      <c r="J175" s="47"/>
    </row>
    <row r="176" ht="36.95" customHeight="1" spans="1:10">
      <c r="A176" s="222"/>
      <c r="B176" s="223" t="s">
        <v>445</v>
      </c>
      <c r="C176" s="224" t="s">
        <v>446</v>
      </c>
      <c r="D176" s="51"/>
      <c r="E176" s="51"/>
      <c r="F176" s="51"/>
      <c r="G176" s="53"/>
      <c r="H176" s="107">
        <v>1</v>
      </c>
      <c r="I176" s="53" t="s">
        <v>350</v>
      </c>
      <c r="J176" s="115"/>
    </row>
    <row r="177" ht="167.4" spans="1:10">
      <c r="A177" s="222">
        <v>33</v>
      </c>
      <c r="B177" s="224" t="s">
        <v>447</v>
      </c>
      <c r="C177" s="224"/>
      <c r="D177" s="51">
        <v>1</v>
      </c>
      <c r="E177" s="51"/>
      <c r="F177" s="51"/>
      <c r="G177" s="53"/>
      <c r="H177" s="107">
        <v>1</v>
      </c>
      <c r="I177" s="53" t="s">
        <v>448</v>
      </c>
      <c r="J177" s="115"/>
    </row>
    <row r="178" ht="74.4" spans="1:10">
      <c r="A178" s="225">
        <v>34</v>
      </c>
      <c r="B178" s="226" t="s">
        <v>449</v>
      </c>
      <c r="C178" s="226"/>
      <c r="D178" s="226"/>
      <c r="E178" s="226"/>
      <c r="F178" s="226"/>
      <c r="G178" s="226"/>
      <c r="H178" s="226"/>
      <c r="I178" s="53"/>
      <c r="J178" s="115"/>
    </row>
    <row r="179" spans="1:10">
      <c r="A179" s="227"/>
      <c r="B179" s="224" t="s">
        <v>450</v>
      </c>
      <c r="C179" s="224"/>
      <c r="D179" s="224">
        <v>12</v>
      </c>
      <c r="E179" s="51"/>
      <c r="F179" s="51"/>
      <c r="G179" s="53"/>
      <c r="H179" s="107">
        <v>16</v>
      </c>
      <c r="I179" s="53" t="s">
        <v>448</v>
      </c>
      <c r="J179" s="115"/>
    </row>
    <row r="180" spans="1:10">
      <c r="A180" s="227"/>
      <c r="B180" s="224" t="s">
        <v>451</v>
      </c>
      <c r="C180" s="224"/>
      <c r="D180" s="224">
        <v>8</v>
      </c>
      <c r="E180" s="51"/>
      <c r="F180" s="51"/>
      <c r="G180" s="53"/>
      <c r="H180" s="107">
        <v>12</v>
      </c>
      <c r="I180" s="53" t="s">
        <v>448</v>
      </c>
      <c r="J180" s="115"/>
    </row>
    <row r="181" spans="1:10">
      <c r="A181" s="222"/>
      <c r="B181" s="224" t="s">
        <v>452</v>
      </c>
      <c r="C181" s="224"/>
      <c r="D181" s="224">
        <v>2</v>
      </c>
      <c r="E181" s="51"/>
      <c r="F181" s="51"/>
      <c r="G181" s="53"/>
      <c r="H181" s="107">
        <v>6</v>
      </c>
      <c r="I181" s="53" t="s">
        <v>448</v>
      </c>
      <c r="J181" s="115"/>
    </row>
    <row r="182" ht="74.4" spans="1:10">
      <c r="A182" s="225">
        <v>35</v>
      </c>
      <c r="B182" s="51" t="s">
        <v>453</v>
      </c>
      <c r="C182" s="51"/>
      <c r="D182" s="51"/>
      <c r="E182" s="51"/>
      <c r="F182" s="51"/>
      <c r="G182" s="51"/>
      <c r="H182" s="228"/>
      <c r="I182" s="53"/>
      <c r="J182" s="115"/>
    </row>
    <row r="183" ht="17.1" customHeight="1" spans="1:10">
      <c r="A183" s="227"/>
      <c r="B183" s="97" t="s">
        <v>454</v>
      </c>
      <c r="C183" s="97"/>
      <c r="D183" s="97">
        <v>1</v>
      </c>
      <c r="E183" s="51"/>
      <c r="F183" s="51"/>
      <c r="G183" s="51"/>
      <c r="H183" s="228">
        <v>490</v>
      </c>
      <c r="I183" s="53" t="s">
        <v>439</v>
      </c>
      <c r="J183" s="115"/>
    </row>
    <row r="184" ht="21" customHeight="1" spans="1:10">
      <c r="A184" s="227"/>
      <c r="B184" s="97" t="s">
        <v>455</v>
      </c>
      <c r="C184" s="97"/>
      <c r="D184" s="97">
        <v>1</v>
      </c>
      <c r="E184" s="51"/>
      <c r="F184" s="51"/>
      <c r="G184" s="51"/>
      <c r="H184" s="228">
        <v>410</v>
      </c>
      <c r="I184" s="53" t="s">
        <v>439</v>
      </c>
      <c r="J184" s="115"/>
    </row>
    <row r="185" ht="111.6" spans="1:10">
      <c r="A185" s="225">
        <v>36</v>
      </c>
      <c r="B185" s="224" t="s">
        <v>456</v>
      </c>
      <c r="C185" s="224"/>
      <c r="D185" s="224"/>
      <c r="E185" s="224"/>
      <c r="F185" s="224"/>
      <c r="G185" s="224"/>
      <c r="H185" s="229"/>
      <c r="I185" s="53"/>
      <c r="J185" s="115"/>
    </row>
    <row r="186" spans="1:10">
      <c r="A186" s="227"/>
      <c r="B186" s="51" t="s">
        <v>457</v>
      </c>
      <c r="C186" s="51"/>
      <c r="D186" s="51">
        <v>8</v>
      </c>
      <c r="E186" s="224"/>
      <c r="F186" s="224"/>
      <c r="G186" s="224"/>
      <c r="H186" s="229">
        <v>6</v>
      </c>
      <c r="I186" s="53" t="s">
        <v>448</v>
      </c>
      <c r="J186" s="230"/>
    </row>
    <row r="187" spans="1:10">
      <c r="A187" s="227"/>
      <c r="B187" s="51" t="s">
        <v>458</v>
      </c>
      <c r="C187" s="51"/>
      <c r="D187" s="51">
        <v>6</v>
      </c>
      <c r="E187" s="51"/>
      <c r="F187" s="51"/>
      <c r="G187" s="51"/>
      <c r="H187" s="229">
        <f>D187</f>
        <v>6</v>
      </c>
      <c r="I187" s="53" t="s">
        <v>448</v>
      </c>
      <c r="J187" s="230"/>
    </row>
    <row r="188" spans="1:10">
      <c r="A188" s="227"/>
      <c r="B188" s="51" t="s">
        <v>459</v>
      </c>
      <c r="C188" s="51"/>
      <c r="D188" s="51">
        <v>6</v>
      </c>
      <c r="E188" s="51"/>
      <c r="F188" s="51"/>
      <c r="G188" s="53"/>
      <c r="H188" s="229">
        <f>D188</f>
        <v>6</v>
      </c>
      <c r="I188" s="53" t="s">
        <v>448</v>
      </c>
      <c r="J188" s="230"/>
    </row>
    <row r="189" spans="1:10">
      <c r="A189" s="222"/>
      <c r="B189" s="51" t="s">
        <v>460</v>
      </c>
      <c r="C189" s="51"/>
      <c r="D189" s="51">
        <v>6</v>
      </c>
      <c r="E189" s="51"/>
      <c r="F189" s="51"/>
      <c r="G189" s="53"/>
      <c r="H189" s="229">
        <f>D189</f>
        <v>6</v>
      </c>
      <c r="I189" s="53" t="s">
        <v>448</v>
      </c>
      <c r="J189" s="230"/>
    </row>
    <row r="190" spans="1:10">
      <c r="A190" s="222"/>
      <c r="B190" s="51"/>
      <c r="C190" s="51"/>
      <c r="D190" s="51"/>
      <c r="E190" s="51"/>
      <c r="F190" s="51"/>
      <c r="G190" s="53"/>
      <c r="H190" s="229"/>
      <c r="I190" s="53"/>
      <c r="J190" s="230"/>
    </row>
    <row r="191" spans="1:10">
      <c r="A191" s="222">
        <v>37</v>
      </c>
      <c r="B191" s="51" t="s">
        <v>461</v>
      </c>
      <c r="C191" s="51"/>
      <c r="D191" s="51">
        <v>28</v>
      </c>
      <c r="E191" s="51"/>
      <c r="F191" s="51"/>
      <c r="G191" s="53"/>
      <c r="H191" s="229">
        <v>28</v>
      </c>
      <c r="I191" s="53" t="s">
        <v>448</v>
      </c>
      <c r="J191" s="115"/>
    </row>
    <row r="192" spans="1:10">
      <c r="A192" s="222">
        <v>38</v>
      </c>
      <c r="B192" s="51" t="s">
        <v>462</v>
      </c>
      <c r="C192" s="51"/>
      <c r="D192" s="51">
        <v>4</v>
      </c>
      <c r="E192" s="51"/>
      <c r="F192" s="51"/>
      <c r="G192" s="53"/>
      <c r="H192" s="229">
        <v>4</v>
      </c>
      <c r="I192" s="53" t="s">
        <v>448</v>
      </c>
      <c r="J192" s="115"/>
    </row>
    <row r="193" spans="1:10">
      <c r="A193" s="222">
        <v>39</v>
      </c>
      <c r="B193" s="51" t="s">
        <v>463</v>
      </c>
      <c r="C193" s="51"/>
      <c r="D193" s="51">
        <v>10</v>
      </c>
      <c r="E193" s="51"/>
      <c r="F193" s="51"/>
      <c r="G193" s="53"/>
      <c r="H193" s="229">
        <v>10</v>
      </c>
      <c r="I193" s="53" t="s">
        <v>448</v>
      </c>
      <c r="J193" s="115"/>
    </row>
    <row r="194" ht="21" customHeight="1" spans="1:10">
      <c r="A194" s="222">
        <v>40</v>
      </c>
      <c r="B194" s="51" t="s">
        <v>464</v>
      </c>
      <c r="C194" s="51"/>
      <c r="D194" s="51">
        <v>13</v>
      </c>
      <c r="E194" s="51"/>
      <c r="F194" s="51"/>
      <c r="G194" s="53"/>
      <c r="H194" s="229">
        <v>13</v>
      </c>
      <c r="I194" s="53" t="s">
        <v>448</v>
      </c>
      <c r="J194" s="115"/>
    </row>
    <row r="195" spans="1:10">
      <c r="A195" s="222">
        <v>41</v>
      </c>
      <c r="B195" s="51" t="s">
        <v>465</v>
      </c>
      <c r="C195" s="51"/>
      <c r="D195" s="51" t="s">
        <v>466</v>
      </c>
      <c r="E195" s="51"/>
      <c r="F195" s="51"/>
      <c r="G195" s="53"/>
      <c r="H195" s="229">
        <v>25</v>
      </c>
      <c r="I195" s="53" t="s">
        <v>467</v>
      </c>
      <c r="J195" s="115"/>
    </row>
    <row r="196" ht="115" customHeight="1" spans="1:10">
      <c r="A196" s="100">
        <v>42</v>
      </c>
      <c r="B196" s="231" t="s">
        <v>468</v>
      </c>
      <c r="C196" s="53"/>
      <c r="D196" s="53"/>
      <c r="E196" s="53"/>
      <c r="F196" s="53"/>
      <c r="G196" s="53"/>
      <c r="H196" s="107">
        <v>3</v>
      </c>
      <c r="I196" s="107" t="s">
        <v>448</v>
      </c>
      <c r="J196" s="53"/>
    </row>
    <row r="197" ht="45" customHeight="1" spans="1:10">
      <c r="A197" s="232"/>
      <c r="B197" s="233"/>
      <c r="C197" s="233"/>
      <c r="D197" s="233"/>
      <c r="E197" s="233"/>
      <c r="F197" s="233"/>
      <c r="G197" s="233"/>
      <c r="H197" s="233"/>
      <c r="I197" s="233"/>
      <c r="J197" s="234"/>
    </row>
    <row r="198" ht="18" customHeight="1"/>
    <row r="199" ht="22.2" spans="1:10">
      <c r="J199" s="235"/>
    </row>
    <row r="200" spans="1:10">
      <c r="H200" s="236" t="s">
        <v>245</v>
      </c>
      <c r="I200" s="237"/>
      <c r="J200" s="238">
        <f>SUM(J197,J173,J152,J132,J116,J81,J62,J58,J50,J46,J42,J35,J21,J12)</f>
        <v>0</v>
      </c>
    </row>
    <row r="201" spans="1:10">
      <c r="H201" s="236" t="s">
        <v>469</v>
      </c>
      <c r="I201" s="237"/>
      <c r="J201" s="239">
        <f>J200*0.18</f>
        <v>0</v>
      </c>
    </row>
    <row r="202" spans="1:10">
      <c r="H202" s="236" t="s">
        <v>470</v>
      </c>
      <c r="I202" s="237"/>
      <c r="J202" s="240">
        <f>J200+J201</f>
        <v>0</v>
      </c>
    </row>
  </sheetData>
  <mergeCells count="42">
    <mergeCell ref="A1:J1"/>
    <mergeCell ref="A2:J2"/>
    <mergeCell ref="D3:G3"/>
    <mergeCell ref="F34:G34"/>
    <mergeCell ref="C35:I35"/>
    <mergeCell ref="D83:G83"/>
    <mergeCell ref="D118:G118"/>
    <mergeCell ref="D174:G174"/>
    <mergeCell ref="A197:I197"/>
    <mergeCell ref="H200:I200"/>
    <mergeCell ref="H201:I201"/>
    <mergeCell ref="H202:I202"/>
    <mergeCell ref="A3:A4"/>
    <mergeCell ref="A32:A34"/>
    <mergeCell ref="A64:A69"/>
    <mergeCell ref="A77:A79"/>
    <mergeCell ref="A83:A84"/>
    <mergeCell ref="A85:A86"/>
    <mergeCell ref="A92:A109"/>
    <mergeCell ref="A118:A119"/>
    <mergeCell ref="A120:A128"/>
    <mergeCell ref="A174:A175"/>
    <mergeCell ref="A178:A181"/>
    <mergeCell ref="A182:A184"/>
    <mergeCell ref="A185:A189"/>
    <mergeCell ref="B3:B4"/>
    <mergeCell ref="B83:B84"/>
    <mergeCell ref="B118:B119"/>
    <mergeCell ref="B174:B175"/>
    <mergeCell ref="H3:H4"/>
    <mergeCell ref="H83:H84"/>
    <mergeCell ref="H118:H119"/>
    <mergeCell ref="H174:H175"/>
    <mergeCell ref="I3:I4"/>
    <mergeCell ref="I83:I84"/>
    <mergeCell ref="I118:I119"/>
    <mergeCell ref="I174:I175"/>
    <mergeCell ref="J3:J4"/>
    <mergeCell ref="J24:J33"/>
    <mergeCell ref="J83:J84"/>
    <mergeCell ref="J118:J119"/>
    <mergeCell ref="J174:J175"/>
  </mergeCells>
  <printOptions horizontalCentered="1"/>
  <pageMargins left="0.236220472440945" right="0.236220472440945" top="0.748031496062992" bottom="0.748031496062992" header="0.31496062992126" footer="0.31496062992126"/>
  <pageSetup paperSize="9" scale="48" fitToHeight="0" orientation="portrait"/>
  <headerFooter alignWithMargins="0" scaleWithDoc="0"/>
  <rowBreaks count="1" manualBreakCount="1">
    <brk id="81" max="9"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
  <sheetViews>
    <sheetView tabSelected="1" view="pageBreakPreview" zoomScaleNormal="100" topLeftCell="A29" workbookViewId="0">
      <selection activeCell="J45" sqref="J45"/>
    </sheetView>
  </sheetViews>
  <sheetFormatPr defaultColWidth="8.88888888888889" defaultRowHeight="13.2"/>
  <cols>
    <col min="1" max="1" width="11.5555555555556" customWidth="1"/>
    <col min="2" max="2" width="11.7777777777778" customWidth="1"/>
    <col min="3" max="3" width="20.3333333333333" customWidth="1"/>
    <col min="6" max="6" width="7.22222222222222" customWidth="1"/>
    <col min="9" max="9" width="11.2222222222222" customWidth="1"/>
    <col min="11" max="11" width="10.3333333333333" customWidth="1"/>
    <col min="12" max="12" width="12.8888888888889"/>
  </cols>
  <sheetData>
    <row r="1" ht="21" customHeight="1" spans="1:16">
      <c r="A1" s="1" t="str">
        <f>MRF!A1</f>
        <v>DETAIL ESTIMATE OF THE MRF AYODHYA</v>
      </c>
      <c r="B1" s="1"/>
      <c r="C1" s="1"/>
      <c r="D1" s="1"/>
      <c r="E1" s="1"/>
      <c r="F1" s="1"/>
      <c r="G1" s="1"/>
      <c r="H1" s="1"/>
      <c r="I1" s="1"/>
      <c r="J1" s="1"/>
      <c r="K1" s="1"/>
      <c r="L1" s="1"/>
      <c r="M1" s="1"/>
    </row>
    <row r="2" ht="19" customHeight="1" spans="1:16">
      <c r="A2" s="1" t="s">
        <v>471</v>
      </c>
      <c r="B2" s="1"/>
      <c r="C2" s="1"/>
      <c r="D2" s="1"/>
      <c r="E2" s="1"/>
      <c r="F2" s="1"/>
      <c r="G2" s="1"/>
      <c r="H2" s="1"/>
      <c r="I2" s="1"/>
      <c r="J2" s="1"/>
      <c r="K2" s="1"/>
      <c r="L2" s="1"/>
      <c r="M2" s="1"/>
    </row>
    <row r="3" ht="14.4" spans="1:16">
      <c r="A3" s="2" t="s">
        <v>472</v>
      </c>
      <c r="B3" s="2"/>
      <c r="C3" s="2"/>
      <c r="D3" s="2"/>
      <c r="E3" s="2"/>
      <c r="F3" s="2"/>
      <c r="G3" s="2"/>
      <c r="H3" s="2"/>
      <c r="I3" s="2"/>
      <c r="J3" s="2"/>
      <c r="K3" s="2"/>
    </row>
    <row r="4" ht="14.4" spans="1:16">
      <c r="A4" s="3" t="s">
        <v>473</v>
      </c>
      <c r="B4" s="3"/>
      <c r="C4" s="3"/>
      <c r="D4" s="3"/>
      <c r="E4" s="3"/>
      <c r="F4" s="3"/>
      <c r="G4" s="3"/>
      <c r="H4" s="3"/>
      <c r="I4" s="3"/>
      <c r="J4" s="3"/>
      <c r="K4" s="3"/>
    </row>
    <row r="5" ht="28.8" spans="1:16">
      <c r="A5" s="4" t="s">
        <v>474</v>
      </c>
      <c r="B5" s="5" t="s">
        <v>475</v>
      </c>
      <c r="C5" s="6" t="s">
        <v>476</v>
      </c>
      <c r="D5" s="4" t="s">
        <v>477</v>
      </c>
      <c r="E5" s="4" t="s">
        <v>478</v>
      </c>
      <c r="F5" s="7" t="s">
        <v>479</v>
      </c>
      <c r="G5" s="4" t="s">
        <v>480</v>
      </c>
      <c r="H5" s="4" t="s">
        <v>481</v>
      </c>
      <c r="I5" s="6" t="s">
        <v>482</v>
      </c>
      <c r="J5" s="4" t="s">
        <v>483</v>
      </c>
      <c r="K5" s="8"/>
    </row>
    <row r="6" ht="14.4" spans="1:16">
      <c r="A6" s="9">
        <v>1</v>
      </c>
      <c r="B6" s="10" t="s">
        <v>484</v>
      </c>
      <c r="C6" s="10" t="s">
        <v>485</v>
      </c>
      <c r="D6" s="9" t="s">
        <v>53</v>
      </c>
      <c r="E6" s="9">
        <v>3</v>
      </c>
      <c r="F6" s="9">
        <v>14</v>
      </c>
      <c r="G6" s="9">
        <v>18.71</v>
      </c>
      <c r="H6" s="11">
        <f>G6*F6*E6</f>
        <v>785.82</v>
      </c>
      <c r="I6" s="12">
        <f>H6</f>
        <v>785.82</v>
      </c>
      <c r="J6" s="9" t="s">
        <v>53</v>
      </c>
      <c r="K6" s="8"/>
    </row>
    <row r="7" ht="14.4" spans="1:16">
      <c r="A7" s="9">
        <v>2</v>
      </c>
      <c r="B7" s="13"/>
      <c r="C7" s="10" t="s">
        <v>486</v>
      </c>
      <c r="D7" s="9" t="s">
        <v>53</v>
      </c>
      <c r="E7" s="9">
        <v>0</v>
      </c>
      <c r="F7" s="9"/>
      <c r="G7" s="9">
        <v>6.71</v>
      </c>
      <c r="H7" s="11">
        <f>G7*F7*E7</f>
        <v>0</v>
      </c>
      <c r="I7" s="12">
        <f>H7</f>
        <v>0</v>
      </c>
      <c r="J7" s="9" t="s">
        <v>53</v>
      </c>
      <c r="K7" s="8"/>
    </row>
    <row r="8" ht="14.4" spans="1:16">
      <c r="B8" s="9" t="s">
        <v>487</v>
      </c>
      <c r="C8" s="9"/>
      <c r="D8" s="9"/>
      <c r="E8" s="9"/>
      <c r="F8" s="9"/>
      <c r="G8" s="9"/>
      <c r="H8" s="9"/>
      <c r="I8">
        <f>I7+I6</f>
        <v>785.82</v>
      </c>
      <c r="J8" s="9" t="s">
        <v>53</v>
      </c>
    </row>
    <row r="9" ht="14.4" spans="1:16">
      <c r="I9">
        <f>I8/100</f>
        <v>7.8582</v>
      </c>
      <c r="J9" s="4" t="s">
        <v>488</v>
      </c>
    </row>
    <row r="10" ht="17" customHeight="1" spans="1:16">
      <c r="A10" s="14" t="s">
        <v>489</v>
      </c>
      <c r="B10" s="14"/>
      <c r="C10" s="14"/>
      <c r="D10" s="14"/>
      <c r="E10" s="14"/>
      <c r="F10" s="14"/>
      <c r="G10" s="14"/>
      <c r="H10" s="14"/>
      <c r="I10" s="14"/>
      <c r="J10" s="14"/>
      <c r="K10" s="14"/>
    </row>
    <row r="11" ht="28.8" spans="1:16">
      <c r="A11" s="4" t="s">
        <v>474</v>
      </c>
      <c r="B11" s="5" t="s">
        <v>475</v>
      </c>
      <c r="C11" s="6" t="s">
        <v>476</v>
      </c>
      <c r="D11" s="4" t="s">
        <v>477</v>
      </c>
      <c r="E11" s="4" t="s">
        <v>251</v>
      </c>
      <c r="F11" s="7" t="s">
        <v>479</v>
      </c>
      <c r="G11" s="4" t="s">
        <v>480</v>
      </c>
      <c r="H11" s="4" t="s">
        <v>481</v>
      </c>
      <c r="I11" s="6" t="s">
        <v>482</v>
      </c>
      <c r="J11" s="4" t="s">
        <v>483</v>
      </c>
    </row>
    <row r="12" ht="14.4" spans="1:16">
      <c r="A12" s="9">
        <v>3</v>
      </c>
      <c r="B12" s="10" t="s">
        <v>490</v>
      </c>
      <c r="C12" s="15" t="s">
        <v>491</v>
      </c>
      <c r="D12" s="9" t="s">
        <v>53</v>
      </c>
      <c r="E12" s="9">
        <v>18</v>
      </c>
      <c r="F12" s="9">
        <v>5</v>
      </c>
      <c r="G12" s="9">
        <v>15.92</v>
      </c>
      <c r="H12" s="11">
        <f t="shared" ref="H12:H17" si="0">G12*F12*E12</f>
        <v>1432.8</v>
      </c>
      <c r="I12" s="12">
        <f t="shared" ref="I12:I17" si="1">H12</f>
        <v>1432.8</v>
      </c>
      <c r="J12" s="9" t="s">
        <v>53</v>
      </c>
    </row>
    <row r="13" ht="14.4" spans="1:16">
      <c r="A13" s="9">
        <v>4</v>
      </c>
      <c r="B13" s="13"/>
      <c r="C13" s="10"/>
      <c r="D13" s="9" t="s">
        <v>53</v>
      </c>
      <c r="E13" s="9">
        <v>0</v>
      </c>
      <c r="F13" s="9">
        <v>5</v>
      </c>
      <c r="G13" s="9">
        <v>11.88</v>
      </c>
      <c r="H13" s="11">
        <f t="shared" si="0"/>
        <v>0</v>
      </c>
      <c r="I13" s="12">
        <f t="shared" si="1"/>
        <v>0</v>
      </c>
      <c r="J13" s="9" t="s">
        <v>53</v>
      </c>
    </row>
    <row r="14" ht="14.4" spans="1:16">
      <c r="A14" s="9">
        <v>5</v>
      </c>
      <c r="B14" s="13"/>
      <c r="C14" s="10" t="s">
        <v>492</v>
      </c>
      <c r="D14" s="9" t="s">
        <v>53</v>
      </c>
      <c r="E14" s="9">
        <v>0</v>
      </c>
      <c r="F14" s="9">
        <v>5</v>
      </c>
      <c r="G14" s="9">
        <v>6.71</v>
      </c>
      <c r="H14" s="11">
        <f t="shared" si="0"/>
        <v>0</v>
      </c>
      <c r="I14" s="12">
        <f t="shared" si="1"/>
        <v>0</v>
      </c>
      <c r="J14" s="9" t="s">
        <v>53</v>
      </c>
    </row>
    <row r="15" ht="28.8" spans="1:16">
      <c r="A15" s="9">
        <v>6</v>
      </c>
      <c r="B15" s="13"/>
      <c r="C15" s="15" t="s">
        <v>493</v>
      </c>
      <c r="D15" s="9" t="s">
        <v>53</v>
      </c>
      <c r="E15" s="9">
        <v>10</v>
      </c>
      <c r="F15" s="9">
        <v>5</v>
      </c>
      <c r="G15" s="9">
        <v>11.88</v>
      </c>
      <c r="H15" s="11">
        <f t="shared" si="0"/>
        <v>594</v>
      </c>
      <c r="I15" s="12">
        <f t="shared" si="1"/>
        <v>594</v>
      </c>
      <c r="J15" s="9" t="s">
        <v>53</v>
      </c>
    </row>
    <row r="16" ht="14.4" spans="1:16">
      <c r="A16" s="9">
        <v>7</v>
      </c>
      <c r="B16" s="13"/>
      <c r="C16" s="10" t="s">
        <v>494</v>
      </c>
      <c r="D16" s="9" t="s">
        <v>53</v>
      </c>
      <c r="E16" s="9">
        <v>22</v>
      </c>
      <c r="F16" s="9">
        <v>16</v>
      </c>
      <c r="G16" s="9">
        <v>15.92</v>
      </c>
      <c r="H16" s="11">
        <f t="shared" si="0"/>
        <v>5603.84</v>
      </c>
      <c r="I16" s="12">
        <f t="shared" si="1"/>
        <v>5603.84</v>
      </c>
      <c r="J16" s="9" t="s">
        <v>53</v>
      </c>
      <c r="P16" t="s">
        <v>244</v>
      </c>
    </row>
    <row r="17" ht="14.4" spans="1:12">
      <c r="A17" s="9">
        <v>8</v>
      </c>
      <c r="B17" s="13"/>
      <c r="C17" s="15"/>
      <c r="D17" s="9" t="s">
        <v>53</v>
      </c>
      <c r="E17" s="9">
        <v>0</v>
      </c>
      <c r="F17" s="9">
        <v>1</v>
      </c>
      <c r="G17" s="9">
        <v>15.5</v>
      </c>
      <c r="H17" s="11">
        <f t="shared" si="0"/>
        <v>0</v>
      </c>
      <c r="I17" s="12">
        <f t="shared" si="1"/>
        <v>0</v>
      </c>
      <c r="J17" s="9" t="s">
        <v>53</v>
      </c>
    </row>
    <row r="18" ht="14.4" spans="1:12">
      <c r="A18" s="9"/>
      <c r="B18" s="9" t="s">
        <v>487</v>
      </c>
      <c r="C18" s="9"/>
      <c r="D18" s="9"/>
      <c r="E18" s="9"/>
      <c r="F18" s="9"/>
      <c r="G18" s="9"/>
      <c r="H18" s="9"/>
      <c r="I18" s="12">
        <f>SUM(I12:I17)</f>
        <v>7630.64</v>
      </c>
      <c r="J18" s="9"/>
    </row>
    <row r="19" ht="14.4" spans="1:12">
      <c r="A19" s="16"/>
      <c r="B19" s="17"/>
      <c r="C19" s="17"/>
      <c r="D19" s="17"/>
      <c r="E19" s="17"/>
      <c r="F19" s="17"/>
      <c r="G19" s="17"/>
      <c r="H19" s="18"/>
      <c r="I19" s="12">
        <f>I18/100</f>
        <v>76.3064</v>
      </c>
      <c r="J19" s="4" t="s">
        <v>488</v>
      </c>
    </row>
    <row r="21" ht="18" customHeight="1" spans="1:12">
      <c r="A21" s="14" t="s">
        <v>495</v>
      </c>
      <c r="B21" s="14"/>
      <c r="C21" s="14"/>
      <c r="D21" s="14"/>
      <c r="E21" s="14"/>
      <c r="F21" s="14"/>
      <c r="G21" s="14"/>
      <c r="H21" s="14"/>
      <c r="I21" s="14"/>
      <c r="J21" s="19"/>
      <c r="K21" s="19"/>
    </row>
    <row r="22" ht="14.4" spans="1:12">
      <c r="A22" s="4" t="s">
        <v>474</v>
      </c>
      <c r="B22" s="5" t="s">
        <v>475</v>
      </c>
      <c r="C22" s="6" t="s">
        <v>476</v>
      </c>
      <c r="D22" s="4" t="s">
        <v>477</v>
      </c>
      <c r="E22" s="4" t="s">
        <v>251</v>
      </c>
      <c r="F22" s="4" t="s">
        <v>252</v>
      </c>
      <c r="G22" s="7" t="s">
        <v>479</v>
      </c>
      <c r="H22" s="4" t="s">
        <v>481</v>
      </c>
      <c r="I22" s="4" t="s">
        <v>482</v>
      </c>
      <c r="J22" s="4" t="s">
        <v>483</v>
      </c>
      <c r="K22" s="8"/>
    </row>
    <row r="23" ht="14.4" spans="1:12">
      <c r="A23" s="9">
        <v>9</v>
      </c>
      <c r="B23" s="9" t="s">
        <v>496</v>
      </c>
      <c r="C23" s="9"/>
      <c r="D23" s="9" t="s">
        <v>148</v>
      </c>
      <c r="E23" s="9">
        <v>21.95</v>
      </c>
      <c r="F23" s="9">
        <v>19.5</v>
      </c>
      <c r="G23" s="9">
        <v>1</v>
      </c>
      <c r="H23" s="11">
        <f>G23*F23*E23</f>
        <v>428.025</v>
      </c>
      <c r="I23" s="12">
        <f>H23</f>
        <v>428.025</v>
      </c>
      <c r="J23" s="9" t="s">
        <v>148</v>
      </c>
      <c r="K23" s="8"/>
    </row>
    <row r="24" ht="14.4" spans="1:12">
      <c r="A24" s="20"/>
      <c r="B24" s="20"/>
      <c r="C24" s="20"/>
      <c r="D24" s="20"/>
      <c r="E24" s="20"/>
      <c r="F24" s="20"/>
      <c r="G24" s="20"/>
      <c r="H24" s="20"/>
      <c r="I24" s="21">
        <f>SUM(I23:I23)</f>
        <v>428.025</v>
      </c>
      <c r="J24" s="20"/>
      <c r="K24" s="8"/>
    </row>
    <row r="25" ht="14.4" spans="1:12">
      <c r="A25" s="14" t="s">
        <v>497</v>
      </c>
      <c r="B25" s="14"/>
      <c r="C25" s="14"/>
      <c r="D25" s="14"/>
      <c r="E25" s="14"/>
      <c r="F25" s="14"/>
      <c r="G25" s="14"/>
      <c r="H25" s="14"/>
      <c r="I25" s="14"/>
      <c r="J25" s="14"/>
      <c r="K25" s="14"/>
      <c r="L25" s="22"/>
    </row>
    <row r="26" ht="28.8" spans="1:12">
      <c r="A26" s="4" t="s">
        <v>474</v>
      </c>
      <c r="B26" s="5" t="s">
        <v>475</v>
      </c>
      <c r="C26" s="6" t="s">
        <v>476</v>
      </c>
      <c r="D26" s="4" t="s">
        <v>477</v>
      </c>
      <c r="E26" s="4" t="s">
        <v>251</v>
      </c>
      <c r="F26" s="4" t="s">
        <v>498</v>
      </c>
      <c r="G26" s="4" t="s">
        <v>499</v>
      </c>
      <c r="H26" s="4" t="s">
        <v>479</v>
      </c>
      <c r="I26" s="4" t="s">
        <v>500</v>
      </c>
      <c r="J26" s="12" t="s">
        <v>481</v>
      </c>
      <c r="K26" s="6" t="s">
        <v>482</v>
      </c>
      <c r="L26" s="4" t="s">
        <v>483</v>
      </c>
    </row>
    <row r="27" ht="14.4" spans="1:12">
      <c r="A27" s="9">
        <v>10</v>
      </c>
      <c r="B27" s="15" t="s">
        <v>501</v>
      </c>
      <c r="C27" s="9" t="s">
        <v>502</v>
      </c>
      <c r="D27" s="9" t="s">
        <v>53</v>
      </c>
      <c r="E27" s="9">
        <v>0.5</v>
      </c>
      <c r="F27" s="9">
        <v>0.5</v>
      </c>
      <c r="G27" s="9">
        <v>0.032</v>
      </c>
      <c r="H27" s="9">
        <v>14</v>
      </c>
      <c r="I27" s="9">
        <v>251</v>
      </c>
      <c r="J27" s="11">
        <f t="shared" ref="J27:J31" si="2">H27*I27*F27*E27</f>
        <v>878.5</v>
      </c>
      <c r="K27" s="12">
        <f t="shared" ref="K27:K31" si="3">J27</f>
        <v>878.5</v>
      </c>
      <c r="L27" s="9" t="s">
        <v>53</v>
      </c>
    </row>
    <row r="28" ht="14.4" spans="1:12">
      <c r="A28" s="9">
        <v>11</v>
      </c>
      <c r="B28" s="23"/>
      <c r="C28" s="9" t="s">
        <v>503</v>
      </c>
      <c r="D28" s="9" t="s">
        <v>53</v>
      </c>
      <c r="E28" s="9">
        <v>0.2</v>
      </c>
      <c r="F28" s="9">
        <v>0.29</v>
      </c>
      <c r="G28" s="9">
        <v>0.01</v>
      </c>
      <c r="H28" s="9">
        <v>42</v>
      </c>
      <c r="I28" s="9">
        <v>78.5</v>
      </c>
      <c r="J28" s="11">
        <f t="shared" si="2"/>
        <v>191.226</v>
      </c>
      <c r="K28" s="12">
        <f t="shared" si="3"/>
        <v>191.226</v>
      </c>
      <c r="L28" s="9" t="s">
        <v>53</v>
      </c>
    </row>
    <row r="29" ht="14.4" spans="1:12">
      <c r="A29" s="9">
        <v>12</v>
      </c>
      <c r="B29" s="15" t="s">
        <v>504</v>
      </c>
      <c r="C29" s="9" t="s">
        <v>502</v>
      </c>
      <c r="D29" s="9" t="s">
        <v>53</v>
      </c>
      <c r="E29" s="9">
        <v>0.25</v>
      </c>
      <c r="F29" s="9">
        <v>0.25</v>
      </c>
      <c r="G29" s="9">
        <v>0.025</v>
      </c>
      <c r="H29" s="9">
        <v>14</v>
      </c>
      <c r="I29" s="9">
        <v>196</v>
      </c>
      <c r="J29" s="11">
        <f t="shared" si="2"/>
        <v>171.5</v>
      </c>
      <c r="K29" s="12">
        <f t="shared" si="3"/>
        <v>171.5</v>
      </c>
      <c r="L29" s="9" t="s">
        <v>53</v>
      </c>
    </row>
    <row r="30" ht="14.4" spans="1:12">
      <c r="A30" s="9">
        <v>13</v>
      </c>
      <c r="B30" s="24"/>
      <c r="C30" s="9" t="s">
        <v>503</v>
      </c>
      <c r="D30" s="9" t="s">
        <v>53</v>
      </c>
      <c r="E30" s="9">
        <v>0.2</v>
      </c>
      <c r="F30" s="9">
        <v>0.1</v>
      </c>
      <c r="G30" s="9">
        <v>0.01</v>
      </c>
      <c r="H30" s="9">
        <v>150</v>
      </c>
      <c r="I30" s="9">
        <v>78.5</v>
      </c>
      <c r="J30" s="11">
        <f t="shared" si="2"/>
        <v>235.5</v>
      </c>
      <c r="K30" s="12">
        <f t="shared" si="3"/>
        <v>235.5</v>
      </c>
      <c r="L30" s="9" t="s">
        <v>53</v>
      </c>
    </row>
    <row r="31" ht="14.4" spans="1:12">
      <c r="A31" s="9">
        <v>14</v>
      </c>
      <c r="B31" s="23"/>
      <c r="C31" s="9" t="s">
        <v>503</v>
      </c>
      <c r="D31" s="9" t="s">
        <v>53</v>
      </c>
      <c r="E31" s="9">
        <v>0.2</v>
      </c>
      <c r="F31" s="9">
        <v>0.2</v>
      </c>
      <c r="G31" s="9">
        <v>0.012</v>
      </c>
      <c r="H31" s="9">
        <v>48</v>
      </c>
      <c r="I31" s="9">
        <v>94.2</v>
      </c>
      <c r="J31" s="11">
        <f t="shared" si="2"/>
        <v>180.864</v>
      </c>
      <c r="K31" s="12">
        <f t="shared" si="3"/>
        <v>180.864</v>
      </c>
      <c r="L31" s="9" t="s">
        <v>53</v>
      </c>
    </row>
    <row r="32" ht="14.4" spans="1:12">
      <c r="A32" s="9"/>
      <c r="B32" s="9"/>
      <c r="C32" s="9"/>
      <c r="D32" s="9" t="s">
        <v>505</v>
      </c>
      <c r="E32" s="9"/>
      <c r="F32" s="9"/>
      <c r="G32" s="9"/>
      <c r="H32" s="9"/>
      <c r="I32" s="9"/>
      <c r="J32" s="9"/>
      <c r="K32" s="12">
        <f>SUM(K27:K31)</f>
        <v>1657.59</v>
      </c>
      <c r="L32" s="9" t="s">
        <v>53</v>
      </c>
    </row>
    <row r="33" ht="14.4" spans="1:13">
      <c r="A33" s="16"/>
      <c r="B33" s="17"/>
      <c r="C33" s="17"/>
      <c r="D33" s="17"/>
      <c r="E33" s="17"/>
      <c r="F33" s="17"/>
      <c r="G33" s="17"/>
      <c r="H33" s="17"/>
      <c r="I33" s="17"/>
      <c r="J33" s="18"/>
      <c r="K33" s="25">
        <f>K32/100</f>
        <v>16.5759</v>
      </c>
      <c r="L33" s="4" t="s">
        <v>488</v>
      </c>
    </row>
    <row r="35" ht="14.4" spans="1:13">
      <c r="A35" s="14" t="s">
        <v>506</v>
      </c>
      <c r="B35" s="14"/>
      <c r="C35" s="14"/>
      <c r="D35" s="14"/>
      <c r="E35" s="14"/>
      <c r="F35" s="14"/>
      <c r="G35" s="14"/>
      <c r="H35" s="14"/>
      <c r="I35" s="14"/>
      <c r="J35" s="14"/>
      <c r="K35" s="14"/>
      <c r="L35" s="22"/>
      <c r="M35" s="22"/>
    </row>
    <row r="36" ht="14.4" spans="1:13">
      <c r="A36" s="4" t="s">
        <v>474</v>
      </c>
      <c r="B36" s="5" t="s">
        <v>475</v>
      </c>
      <c r="C36" s="6" t="s">
        <v>476</v>
      </c>
      <c r="D36" s="4" t="s">
        <v>477</v>
      </c>
      <c r="E36" s="4" t="s">
        <v>251</v>
      </c>
      <c r="F36" s="4" t="s">
        <v>252</v>
      </c>
      <c r="G36" s="4" t="s">
        <v>499</v>
      </c>
      <c r="H36" s="4" t="s">
        <v>479</v>
      </c>
      <c r="I36" s="4" t="s">
        <v>507</v>
      </c>
      <c r="J36" s="4" t="s">
        <v>481</v>
      </c>
      <c r="K36" s="12" t="s">
        <v>508</v>
      </c>
      <c r="L36" s="6" t="s">
        <v>482</v>
      </c>
      <c r="M36" s="4" t="s">
        <v>483</v>
      </c>
    </row>
    <row r="37" ht="28.8" spans="1:13">
      <c r="A37" s="9">
        <v>15</v>
      </c>
      <c r="B37" s="10" t="s">
        <v>509</v>
      </c>
      <c r="C37" s="26" t="s">
        <v>510</v>
      </c>
      <c r="D37" s="9" t="s">
        <v>53</v>
      </c>
      <c r="E37" s="9">
        <v>1</v>
      </c>
      <c r="F37" s="9"/>
      <c r="G37" s="9">
        <v>0.025</v>
      </c>
      <c r="H37" s="9">
        <v>100</v>
      </c>
      <c r="I37" s="9">
        <v>3.85</v>
      </c>
      <c r="J37" s="12">
        <f>I37*E37*H37</f>
        <v>385</v>
      </c>
      <c r="K37" s="11"/>
      <c r="L37" s="12">
        <f>K37+J37</f>
        <v>385</v>
      </c>
      <c r="M37" s="9" t="s">
        <v>53</v>
      </c>
    </row>
    <row r="38" ht="14.4" spans="1:13">
      <c r="A38" s="9">
        <v>16</v>
      </c>
      <c r="B38" s="27"/>
      <c r="C38" s="26" t="s">
        <v>511</v>
      </c>
      <c r="D38" s="9" t="s">
        <v>53</v>
      </c>
      <c r="E38" s="9">
        <v>0.6</v>
      </c>
      <c r="F38" s="9"/>
      <c r="G38" s="9">
        <v>0.025</v>
      </c>
      <c r="H38" s="9">
        <v>250</v>
      </c>
      <c r="I38" s="9">
        <v>3.85</v>
      </c>
      <c r="J38" s="12">
        <f>I38*E38*H38</f>
        <v>577.5</v>
      </c>
      <c r="K38" s="11"/>
      <c r="L38" s="12">
        <f>K38+J38</f>
        <v>577.5</v>
      </c>
      <c r="M38" s="9" t="s">
        <v>53</v>
      </c>
    </row>
    <row r="39" ht="14.4" spans="1:13">
      <c r="A39" s="20"/>
      <c r="B39" s="20"/>
      <c r="C39" s="20"/>
      <c r="D39" s="28" t="s">
        <v>512</v>
      </c>
      <c r="E39" s="28"/>
      <c r="F39" s="28"/>
      <c r="G39" s="28"/>
      <c r="H39" s="28"/>
      <c r="I39" s="28"/>
      <c r="J39" s="28"/>
      <c r="K39" s="28"/>
      <c r="L39" s="29">
        <f>SUM(L37:L38)</f>
        <v>962.5</v>
      </c>
      <c r="M39" s="30" t="s">
        <v>53</v>
      </c>
    </row>
    <row r="40" ht="14.4" spans="1:13">
      <c r="A40" s="20"/>
      <c r="B40" s="20"/>
      <c r="C40" s="20"/>
      <c r="D40" s="20"/>
      <c r="E40" s="20"/>
      <c r="F40" s="20"/>
      <c r="G40" s="20"/>
      <c r="H40" s="20"/>
      <c r="I40" s="31"/>
      <c r="J40" s="22"/>
      <c r="K40" s="32"/>
      <c r="L40" s="21">
        <f>L39/100</f>
        <v>9.625</v>
      </c>
      <c r="M40" s="33" t="s">
        <v>488</v>
      </c>
    </row>
    <row r="41" ht="21" customHeight="1" spans="1:13">
      <c r="A41" s="30"/>
      <c r="B41" s="34"/>
      <c r="C41" s="35"/>
      <c r="D41" s="36" t="s">
        <v>513</v>
      </c>
      <c r="E41" s="36"/>
      <c r="F41" s="36"/>
      <c r="G41" s="36"/>
      <c r="H41" s="36"/>
      <c r="I41" s="36"/>
      <c r="J41" s="36"/>
      <c r="K41" s="36"/>
      <c r="L41" s="37">
        <f>L40+K33+I19+I9</f>
        <v>110.3655</v>
      </c>
      <c r="M41" s="38" t="s">
        <v>488</v>
      </c>
    </row>
    <row r="42" spans="1:13">
      <c r="L42">
        <f>L41*L43</f>
        <v>11036.55</v>
      </c>
    </row>
    <row r="43" spans="1:13">
      <c r="K43">
        <f>L41*L43</f>
        <v>11036.55</v>
      </c>
      <c r="L43">
        <v>100</v>
      </c>
    </row>
    <row r="44" ht="14.4" spans="1:13">
      <c r="C44" s="39"/>
      <c r="D44" s="39"/>
      <c r="E44" s="39"/>
      <c r="F44" s="39"/>
      <c r="G44" s="39"/>
    </row>
  </sheetData>
  <mergeCells count="20">
    <mergeCell ref="A1:M1"/>
    <mergeCell ref="A2:M2"/>
    <mergeCell ref="A3:K3"/>
    <mergeCell ref="B8:H8"/>
    <mergeCell ref="A10:K10"/>
    <mergeCell ref="B18:H18"/>
    <mergeCell ref="A19:H19"/>
    <mergeCell ref="A21:K21"/>
    <mergeCell ref="A25:K25"/>
    <mergeCell ref="D32:J32"/>
    <mergeCell ref="A33:J33"/>
    <mergeCell ref="A35:K35"/>
    <mergeCell ref="D39:K39"/>
    <mergeCell ref="D41:K41"/>
    <mergeCell ref="C44:G44"/>
    <mergeCell ref="B6:B7"/>
    <mergeCell ref="B12:B17"/>
    <mergeCell ref="B27:B28"/>
    <mergeCell ref="B29:B31"/>
    <mergeCell ref="B37:B38"/>
  </mergeCells>
  <pageMargins left="0.75" right="0.75" top="1" bottom="1" header="0.5" footer="0.5"/>
  <pageSetup paperSize="1" scale="65" orientation="portrait"/>
  <headerFooter/>
</worksheet>
</file>

<file path=docProps/app.xml><?xml version="1.0" encoding="utf-8"?>
<Properties xmlns="http://schemas.openxmlformats.org/officeDocument/2006/extended-properties" xmlns:vt="http://schemas.openxmlformats.org/officeDocument/2006/docPropsVTypes">
  <Company>Sandeep + Associates</Company>
  <Application>Excel Android</Application>
  <HeadingPairs>
    <vt:vector size="2" baseType="variant">
      <vt:variant>
        <vt:lpstr>工作表</vt:lpstr>
      </vt:variant>
      <vt:variant>
        <vt:i4>12</vt:i4>
      </vt:variant>
    </vt:vector>
  </HeadingPairs>
  <TitlesOfParts>
    <vt:vector size="12" baseType="lpstr">
      <vt:lpstr>Abs MUC</vt:lpstr>
      <vt:lpstr>Abs Clvrt</vt:lpstr>
      <vt:lpstr>Abs Road</vt:lpstr>
      <vt:lpstr>Abs Park</vt:lpstr>
      <vt:lpstr>Abs Drain</vt:lpstr>
      <vt:lpstr>Abs HORTI.</vt:lpstr>
      <vt:lpstr>Abs Bore</vt:lpstr>
      <vt:lpstr>Abs CW</vt:lpstr>
      <vt:lpstr>Culvert</vt:lpstr>
      <vt:lpstr>Park</vt:lpstr>
      <vt:lpstr>MRF</vt:lpstr>
      <vt:lpstr>TRUSS DETAILS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Sandeep</dc:creator>
  <cp:lastModifiedBy>rachit agarwal</cp:lastModifiedBy>
  <dcterms:created xsi:type="dcterms:W3CDTF">2004-03-13T10:29:00Z</dcterms:created>
  <cp:lastPrinted>2020-02-18T05:58:00Z</cp:lastPrinted>
  <dcterms:modified xsi:type="dcterms:W3CDTF">2026-09-12T18:59:56Z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765A591599DB4C5B856EFB54B176C791_13</vt:lpwstr>
  </property>
  <property fmtid="{D5CDD505-2E9C-101B-9397-08002B2CF9AE}" pid="3" name="KSOProductBuildVer">
    <vt:lpwstr>1033-12.1.0.28485</vt:lpwstr>
  </property>
  <property fmtid="{D5CDD505-2E9C-101B-9397-08002B2CF9AE}" pid="4" name="CalculationRule">
    <vt:i4>0</vt:i4>
  </property>
</Properties>
</file>